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<sst xmlns="http://schemas.openxmlformats.org/spreadsheetml/2006/main" count="365" uniqueCount="199">
  <si>
    <t xml:space="preserve">Eelarve 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</si>
  <si>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</si>
  <si>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</si>
  <si>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</si>
  <si>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</si>
  <si>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</si>
  <si>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</si>
  <si>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</si>
  <si>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</si>
  <si>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</si>
  <si>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</si>
  <si>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</si>
  <si>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</si>
  <si>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</si>
  <si>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</si>
  <si>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</si>
  <si>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</si>
  <si>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3880, 3888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</si>
  <si>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</si>
  <si>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</si>
  <si>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</si>
  <si>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</si>
  <si>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</si>
  <si>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</si>
  <si>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</si>
  <si>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</si>
  <si>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</si>
  <si>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</si>
  <si>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</si>
  <si>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</si>
  <si>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soetus (-)</t>
  </si>
  <si>
    <t>Finantstulud (+)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</si>
  <si>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</si>
  <si>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</si>
  <si>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</si>
  <si>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</si>
  <si>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</si>
  <si>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</si>
  <si>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</si>
  <si>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</si>
  <si>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</si>
  <si>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</si>
  <si>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</si>
  <si>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</si>
  <si>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</si>
  <si>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</si>
  <si>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</si>
  <si>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</si>
  <si>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</si>
  <si>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</si>
  <si>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</si>
  <si>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03</t>
  </si>
  <si>
    <t>Avalik kord ja julgeolek</t>
  </si>
  <si>
    <t>04</t>
  </si>
  <si>
    <t>Majandus</t>
  </si>
  <si>
    <t>04210</t>
  </si>
  <si>
    <t>04510</t>
  </si>
  <si>
    <t>Maanteetransport (vallateede- ja tänavate korrashoid)</t>
  </si>
  <si>
    <t>04512</t>
  </si>
  <si>
    <t>04740</t>
  </si>
  <si>
    <t>Üldmajanduslikud arendusprojektid- territoriaalne planeerimine</t>
  </si>
  <si>
    <t>05</t>
  </si>
  <si>
    <t>Keskkonnakaitse</t>
  </si>
  <si>
    <t>05100</t>
  </si>
  <si>
    <t>Jäätmekäitlus (prügivedu)</t>
  </si>
  <si>
    <t>05400</t>
  </si>
  <si>
    <t>Bioloogilise mitmekesisuse ja maastiku kaitse, haljastus</t>
  </si>
  <si>
    <t>06</t>
  </si>
  <si>
    <t>Elamu- ja kommunaalmajandus</t>
  </si>
  <si>
    <t>06300</t>
  </si>
  <si>
    <t>Veevarustus</t>
  </si>
  <si>
    <t>06400</t>
  </si>
  <si>
    <t>Tänavavalgustus</t>
  </si>
  <si>
    <t>Hulkuvate loomadega seotud tegevus</t>
  </si>
  <si>
    <t>06605</t>
  </si>
  <si>
    <t>Muu elamu- ja kommunaalmajanduse tegevus</t>
  </si>
  <si>
    <t>08</t>
  </si>
  <si>
    <t>Vabaaeg, kultuur ja religioon</t>
  </si>
  <si>
    <t>08102</t>
  </si>
  <si>
    <t>08105</t>
  </si>
  <si>
    <t>Laste muusika- ja kunstikoolid</t>
  </si>
  <si>
    <t>08107</t>
  </si>
  <si>
    <t>Noorsootöö ja noortekeskused</t>
  </si>
  <si>
    <t>08201</t>
  </si>
  <si>
    <t>Raamatukogud</t>
  </si>
  <si>
    <t>08202</t>
  </si>
  <si>
    <t>Rahva- ja kultuurimajad</t>
  </si>
  <si>
    <t>08203</t>
  </si>
  <si>
    <t>Muuseumid</t>
  </si>
  <si>
    <t>08207</t>
  </si>
  <si>
    <t>Muinsuskaitse</t>
  </si>
  <si>
    <t>08208</t>
  </si>
  <si>
    <t>Kultuuriüritused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</si>
  <si>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</si>
  <si>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</si>
  <si>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</si>
  <si>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</si>
  <si>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</si>
  <si>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</si>
  <si>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</si>
  <si>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Eelharidus (lasteaiad)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</si>
  <si>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</si>
  <si>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</si>
  <si>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</si>
  <si>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</si>
  <si>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</si>
  <si>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</si>
  <si>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</si>
  <si>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</si>
  <si>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10</t>
  </si>
  <si>
    <t>Sotsiaalne kaitse</t>
  </si>
  <si>
    <t>10110</t>
  </si>
  <si>
    <t>Haigete sotsiaalne kaitse</t>
  </si>
  <si>
    <t>10121</t>
  </si>
  <si>
    <t>Muu puuetega inimeste sotsiaalne kaitse</t>
  </si>
  <si>
    <t>10201</t>
  </si>
  <si>
    <t>10402</t>
  </si>
  <si>
    <t>Muu perekondade ja laste sotsiaalne kaitse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</si>
  <si>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</si>
  <si>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</si>
  <si>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</si>
  <si>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</si>
  <si>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</si>
  <si>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</si>
  <si>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03600</t>
  </si>
  <si>
    <t>Muu avalik kord ja julgeolek</t>
  </si>
  <si>
    <t>Põllumajandus</t>
  </si>
  <si>
    <t>04430</t>
  </si>
  <si>
    <t>Ehitus</t>
  </si>
  <si>
    <t>Ühistranspordikorraldus</t>
  </si>
  <si>
    <t>Linnadekoratsioonid</t>
  </si>
  <si>
    <t>Kalmistu</t>
  </si>
  <si>
    <t>Sporditegevus</t>
  </si>
  <si>
    <t>Spordikool</t>
  </si>
  <si>
    <t>Sporditegevuse toetused</t>
  </si>
  <si>
    <t>Põltsamaa Muusikakool</t>
  </si>
  <si>
    <t>Põltsamaa Kunstikool</t>
  </si>
  <si>
    <t>Lasteaed MARI</t>
  </si>
  <si>
    <t>Põltsamaa Lasteaed Tõruke</t>
  </si>
  <si>
    <t>Ülekanded teistele omavalitsustele</t>
  </si>
  <si>
    <t>Põltsamaa Ühisgümnaasium</t>
  </si>
  <si>
    <t>Põltsamaa Ühisgümnaasium (KOV)</t>
  </si>
  <si>
    <t>Põltsamaa Ühisgümnaasium (hariduskulud riik)</t>
  </si>
  <si>
    <t>Päevakeskus</t>
  </si>
  <si>
    <t xml:space="preserve">Muu eakate sotsiaalne kaitse </t>
  </si>
  <si>
    <t>Riigilõivud</t>
  </si>
  <si>
    <t>Laekumised haridusasutuste majandustegevusest</t>
  </si>
  <si>
    <t>Laekumised teistelt omavalitsustelt haridusteenused</t>
  </si>
  <si>
    <t>Laekumised kultuuriasutuste majandustegevusest</t>
  </si>
  <si>
    <t>Jõgeva Maakonna Keskraamatukogu</t>
  </si>
  <si>
    <t>Põltsamaa Kultuurikeskus</t>
  </si>
  <si>
    <t>Põltsamaa Muuseum</t>
  </si>
  <si>
    <t>Laekumised teistelt omavalitsustelt kultuuriteenused</t>
  </si>
  <si>
    <t>Laekumised üldvalitsemisasutuste majandustegevusest</t>
  </si>
  <si>
    <t>Laekumised muudest majandustegevustest</t>
  </si>
  <si>
    <t>Kalmistu tulud</t>
  </si>
  <si>
    <t>Laekumised teistelt omavalitsustelt kalmistuteenus</t>
  </si>
  <si>
    <t>Õiguste müük</t>
  </si>
  <si>
    <t>Kultuuriministeerium</t>
  </si>
  <si>
    <t>Rahandusministeerium</t>
  </si>
  <si>
    <t>Majandus- ja Kommunikatsiooniministeerium</t>
  </si>
  <si>
    <t>Laekumine vee erikasutusest</t>
  </si>
  <si>
    <t>Saastetasud ja keskkonnale tekitatud kahju hüvitis</t>
  </si>
  <si>
    <t xml:space="preserve">Muud eelpool nimetamata muud tegevustulud </t>
  </si>
  <si>
    <t>Trahvid</t>
  </si>
  <si>
    <t>15</t>
  </si>
  <si>
    <t>382</t>
  </si>
  <si>
    <t>65</t>
  </si>
  <si>
    <t>Finantskulud (-)</t>
  </si>
  <si>
    <t>PÕHITEGEVUSE KULUD JA INVESTEERIMISTEGEVUS TEGEVUSALADE LÕIKES</t>
  </si>
  <si>
    <t>4502</t>
  </si>
  <si>
    <t>Põhivara soetuseks antav sihtfinantseerimine (-)</t>
  </si>
  <si>
    <t>Muud tulud</t>
  </si>
  <si>
    <t>PÕLTSAMAA LINNA 2012. AASTA EELARVE</t>
  </si>
  <si>
    <t>07</t>
  </si>
  <si>
    <t>Tervishoid</t>
  </si>
  <si>
    <t>07600</t>
  </si>
  <si>
    <t>Muu tervishoid</t>
  </si>
  <si>
    <t>PÕLTSAMAA LINNA 2014. AASTA EELARVE</t>
  </si>
  <si>
    <t>05200</t>
  </si>
  <si>
    <t>Heitveekäitlus</t>
  </si>
  <si>
    <t>09601</t>
  </si>
  <si>
    <t>Koolitoit</t>
  </si>
  <si>
    <t>09602</t>
  </si>
  <si>
    <t>Öömaja</t>
  </si>
  <si>
    <t>09609</t>
  </si>
  <si>
    <t>Muud hariduskulud</t>
  </si>
  <si>
    <t>Täiskasvanute gümnaasium</t>
  </si>
  <si>
    <t>Jäätmekäitlus</t>
  </si>
  <si>
    <t>Laekumised sotsiaalasutuste majandustegevusest</t>
  </si>
  <si>
    <t>352.00</t>
  </si>
  <si>
    <t>352.01</t>
  </si>
  <si>
    <t>2585</t>
  </si>
  <si>
    <t>2586</t>
  </si>
  <si>
    <t>Rahvid</t>
  </si>
  <si>
    <t>Üüri- ja renditulud</t>
  </si>
  <si>
    <t>LISA</t>
  </si>
  <si>
    <t>Põltsamaa Linnavolikogu</t>
  </si>
  <si>
    <t>17.12.2013 määruse nr …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</si>
</sst>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7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9" applyFont="1" applyFill="1" applyBorder="1" applyAlignment="1" applyProtection="1">
      <alignment horizontal="left"/>
      <protection locked="0"/>
    </xf>
    <xf numFmtId="0" fontId="3" fillId="0" borderId="0" xfId="59" applyFont="1" applyFill="1" applyBorder="1" applyProtection="1">
      <alignment/>
      <protection locked="0"/>
    </xf>
    <xf numFmtId="0" fontId="1" fillId="0" borderId="0" xfId="59" applyFont="1" applyFill="1" applyBorder="1" applyProtection="1">
      <alignment/>
      <protection locked="0"/>
    </xf>
    <xf numFmtId="4" fontId="1" fillId="0" borderId="0" xfId="57" applyNumberFormat="1" applyFont="1">
      <alignment/>
      <protection/>
    </xf>
    <xf numFmtId="0" fontId="4" fillId="0" borderId="10" xfId="57" applyFont="1" applyBorder="1" applyAlignment="1">
      <alignment horizontal="left"/>
      <protection/>
    </xf>
    <xf numFmtId="0" fontId="1" fillId="0" borderId="11" xfId="59" applyFont="1" applyFill="1" applyBorder="1" applyAlignment="1" applyProtection="1">
      <alignment horizontal="left"/>
      <protection locked="0"/>
    </xf>
    <xf numFmtId="0" fontId="1" fillId="0" borderId="11" xfId="59" applyFont="1" applyFill="1" applyBorder="1" applyProtection="1">
      <alignment/>
      <protection locked="0"/>
    </xf>
    <xf numFmtId="0" fontId="1" fillId="0" borderId="12" xfId="59" applyFont="1" applyFill="1" applyBorder="1" applyAlignment="1">
      <alignment horizontal="left"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left"/>
      <protection/>
    </xf>
    <xf numFmtId="0" fontId="1" fillId="0" borderId="0" xfId="57" applyFont="1" applyFill="1" applyBorder="1">
      <alignment/>
      <protection/>
    </xf>
    <xf numFmtId="0" fontId="1" fillId="0" borderId="13" xfId="59" applyFont="1" applyFill="1" applyBorder="1" applyAlignment="1">
      <alignment horizontal="left"/>
      <protection/>
    </xf>
    <xf numFmtId="0" fontId="1" fillId="0" borderId="13" xfId="57" applyFont="1" applyFill="1" applyBorder="1">
      <alignment/>
      <protection/>
    </xf>
    <xf numFmtId="0" fontId="1" fillId="0" borderId="13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1" fillId="0" borderId="0" xfId="59" applyFont="1" applyFill="1" applyBorder="1" applyAlignment="1">
      <alignment/>
      <protection/>
    </xf>
    <xf numFmtId="0" fontId="5" fillId="0" borderId="13" xfId="59" applyFont="1" applyFill="1" applyBorder="1" applyAlignment="1">
      <alignment horizontal="left"/>
      <protection/>
    </xf>
    <xf numFmtId="0" fontId="5" fillId="0" borderId="13" xfId="59" applyFont="1" applyFill="1" applyBorder="1">
      <alignment/>
      <protection/>
    </xf>
    <xf numFmtId="0" fontId="3" fillId="0" borderId="11" xfId="59" applyFont="1" applyFill="1" applyBorder="1" applyAlignment="1">
      <alignment horizontal="left"/>
      <protection/>
    </xf>
    <xf numFmtId="0" fontId="3" fillId="0" borderId="11" xfId="59" applyFont="1" applyFill="1" applyBorder="1">
      <alignment/>
      <protection/>
    </xf>
    <xf numFmtId="0" fontId="5" fillId="0" borderId="0" xfId="59" applyFont="1" applyFill="1" applyBorder="1" applyAlignment="1">
      <alignment horizontal="left"/>
      <protection/>
    </xf>
    <xf numFmtId="0" fontId="1" fillId="0" borderId="11" xfId="57" applyFont="1" applyBorder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horizontal="left"/>
      <protection/>
    </xf>
    <xf numFmtId="0" fontId="1" fillId="0" borderId="13" xfId="57" applyFont="1" applyBorder="1">
      <alignment/>
      <protection/>
    </xf>
    <xf numFmtId="0" fontId="5" fillId="0" borderId="0" xfId="57" applyFont="1" applyBorder="1">
      <alignment/>
      <protection/>
    </xf>
    <xf numFmtId="0" fontId="4" fillId="0" borderId="0" xfId="57" applyFont="1" applyBorder="1" applyAlignment="1">
      <alignment horizontal="left"/>
      <protection/>
    </xf>
    <xf numFmtId="49" fontId="1" fillId="0" borderId="0" xfId="59" applyNumberFormat="1" applyFont="1" applyBorder="1" applyAlignment="1">
      <alignment horizontal="left"/>
      <protection/>
    </xf>
    <xf numFmtId="0" fontId="1" fillId="0" borderId="0" xfId="59" applyFont="1" applyBorder="1">
      <alignment/>
      <protection/>
    </xf>
    <xf numFmtId="4" fontId="7" fillId="0" borderId="0" xfId="59" applyNumberFormat="1" applyFont="1" applyFill="1" applyBorder="1" applyAlignment="1" applyProtection="1">
      <alignment/>
      <protection/>
    </xf>
    <xf numFmtId="0" fontId="1" fillId="0" borderId="0" xfId="57" applyFont="1">
      <alignment/>
      <protection/>
    </xf>
    <xf numFmtId="0" fontId="4" fillId="0" borderId="0" xfId="57" applyFont="1">
      <alignment/>
      <protection/>
    </xf>
    <xf numFmtId="0" fontId="3" fillId="33" borderId="11" xfId="59" applyFont="1" applyFill="1" applyBorder="1" applyAlignment="1">
      <alignment horizontal="left"/>
      <protection/>
    </xf>
    <xf numFmtId="0" fontId="3" fillId="33" borderId="12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0" fontId="3" fillId="33" borderId="13" xfId="59" applyFont="1" applyFill="1" applyBorder="1" applyAlignment="1">
      <alignment horizontal="left"/>
      <protection/>
    </xf>
    <xf numFmtId="0" fontId="3" fillId="33" borderId="13" xfId="59" applyFont="1" applyFill="1" applyBorder="1">
      <alignment/>
      <protection/>
    </xf>
    <xf numFmtId="0" fontId="3" fillId="33" borderId="13" xfId="57" applyFont="1" applyFill="1" applyBorder="1" applyAlignment="1">
      <alignment horizontal="left"/>
      <protection/>
    </xf>
    <xf numFmtId="0" fontId="3" fillId="33" borderId="11" xfId="57" applyFont="1" applyFill="1" applyBorder="1" applyAlignment="1">
      <alignment horizontal="left"/>
      <protection/>
    </xf>
    <xf numFmtId="0" fontId="1" fillId="33" borderId="11" xfId="57" applyFont="1" applyFill="1" applyBorder="1">
      <alignment/>
      <protection/>
    </xf>
    <xf numFmtId="0" fontId="1" fillId="33" borderId="11" xfId="59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0" borderId="12" xfId="57" applyFont="1" applyBorder="1">
      <alignment/>
      <protection/>
    </xf>
    <xf numFmtId="0" fontId="8" fillId="0" borderId="0" xfId="57" applyFont="1" applyBorder="1">
      <alignment/>
      <protection/>
    </xf>
    <xf numFmtId="0" fontId="1" fillId="0" borderId="13" xfId="57" applyFont="1" applyBorder="1" applyAlignment="1">
      <alignment horizontal="left"/>
      <protection/>
    </xf>
    <xf numFmtId="4" fontId="6" fillId="0" borderId="14" xfId="59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/>
    </xf>
    <xf numFmtId="0" fontId="1" fillId="0" borderId="12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33" borderId="0" xfId="57" applyFont="1" applyFill="1" applyBorder="1" applyAlignment="1">
      <alignment horizontal="left"/>
      <protection/>
    </xf>
    <xf numFmtId="0" fontId="3" fillId="0" borderId="11" xfId="57" applyFont="1" applyFill="1" applyBorder="1" applyAlignment="1">
      <alignment horizontal="left"/>
      <protection/>
    </xf>
    <xf numFmtId="0" fontId="3" fillId="33" borderId="11" xfId="59" applyFont="1" applyFill="1" applyBorder="1">
      <alignment/>
      <protection/>
    </xf>
    <xf numFmtId="4" fontId="3" fillId="0" borderId="14" xfId="57" applyNumberFormat="1" applyFont="1" applyFill="1" applyBorder="1">
      <alignment/>
      <protection/>
    </xf>
    <xf numFmtId="4" fontId="3" fillId="0" borderId="14" xfId="57" applyNumberFormat="1" applyFont="1" applyBorder="1">
      <alignment/>
      <protection/>
    </xf>
    <xf numFmtId="4" fontId="3" fillId="33" borderId="14" xfId="57" applyNumberFormat="1" applyFont="1" applyFill="1" applyBorder="1">
      <alignment/>
      <protection/>
    </xf>
    <xf numFmtId="4" fontId="9" fillId="0" borderId="15" xfId="59" applyNumberFormat="1" applyFont="1" applyFill="1" applyBorder="1" applyAlignment="1" applyProtection="1">
      <alignment/>
      <protection/>
    </xf>
    <xf numFmtId="4" fontId="9" fillId="0" borderId="14" xfId="59" applyNumberFormat="1" applyFont="1" applyFill="1" applyBorder="1" applyAlignment="1" applyProtection="1">
      <alignment/>
      <protection/>
    </xf>
    <xf numFmtId="4" fontId="5" fillId="0" borderId="16" xfId="59" applyNumberFormat="1" applyFont="1" applyFill="1" applyBorder="1" applyAlignment="1" applyProtection="1">
      <alignment/>
      <protection locked="0"/>
    </xf>
    <xf numFmtId="4" fontId="9" fillId="0" borderId="17" xfId="59" applyNumberFormat="1" applyFont="1" applyFill="1" applyBorder="1" applyAlignment="1" applyProtection="1">
      <alignment/>
      <protection/>
    </xf>
    <xf numFmtId="4" fontId="5" fillId="0" borderId="15" xfId="59" applyNumberFormat="1" applyFont="1" applyFill="1" applyBorder="1" applyAlignment="1" applyProtection="1">
      <alignment/>
      <protection/>
    </xf>
    <xf numFmtId="4" fontId="5" fillId="0" borderId="16" xfId="59" applyNumberFormat="1" applyFont="1" applyFill="1" applyBorder="1" applyAlignment="1" applyProtection="1">
      <alignment/>
      <protection/>
    </xf>
    <xf numFmtId="4" fontId="5" fillId="0" borderId="17" xfId="59" applyNumberFormat="1" applyFont="1" applyFill="1" applyBorder="1" applyAlignment="1" applyProtection="1">
      <alignment/>
      <protection/>
    </xf>
    <xf numFmtId="4" fontId="5" fillId="0" borderId="15" xfId="59" applyNumberFormat="1" applyFont="1" applyFill="1" applyBorder="1" applyProtection="1">
      <alignment/>
      <protection locked="0"/>
    </xf>
    <xf numFmtId="4" fontId="5" fillId="0" borderId="16" xfId="59" applyNumberFormat="1" applyFont="1" applyFill="1" applyBorder="1" applyProtection="1">
      <alignment/>
      <protection locked="0"/>
    </xf>
    <xf numFmtId="4" fontId="1" fillId="0" borderId="0" xfId="57" applyNumberFormat="1" applyFont="1" applyFill="1" applyBorder="1">
      <alignment/>
      <protection/>
    </xf>
    <xf numFmtId="4" fontId="5" fillId="0" borderId="16" xfId="57" applyNumberFormat="1" applyFont="1" applyBorder="1" applyAlignment="1" applyProtection="1">
      <alignment/>
      <protection locked="0"/>
    </xf>
    <xf numFmtId="4" fontId="1" fillId="0" borderId="16" xfId="57" applyNumberFormat="1" applyFont="1" applyBorder="1">
      <alignment/>
      <protection/>
    </xf>
    <xf numFmtId="4" fontId="1" fillId="0" borderId="17" xfId="57" applyNumberFormat="1" applyFont="1" applyBorder="1">
      <alignment/>
      <protection/>
    </xf>
    <xf numFmtId="4" fontId="9" fillId="0" borderId="14" xfId="57" applyNumberFormat="1" applyFont="1" applyBorder="1" applyAlignment="1" applyProtection="1">
      <alignment/>
      <protection/>
    </xf>
    <xf numFmtId="4" fontId="5" fillId="0" borderId="15" xfId="57" applyNumberFormat="1" applyFont="1" applyBorder="1" applyProtection="1">
      <alignment/>
      <protection locked="0"/>
    </xf>
    <xf numFmtId="4" fontId="5" fillId="0" borderId="15" xfId="57" applyNumberFormat="1" applyFont="1" applyBorder="1" applyAlignment="1" applyProtection="1">
      <alignment/>
      <protection locked="0"/>
    </xf>
    <xf numFmtId="4" fontId="5" fillId="0" borderId="17" xfId="57" applyNumberFormat="1" applyFont="1" applyBorder="1" applyAlignment="1" applyProtection="1">
      <alignment/>
      <protection locked="0"/>
    </xf>
    <xf numFmtId="4" fontId="5" fillId="0" borderId="16" xfId="57" applyNumberFormat="1" applyFont="1" applyBorder="1" applyProtection="1">
      <alignment/>
      <protection locked="0"/>
    </xf>
    <xf numFmtId="0" fontId="1" fillId="0" borderId="10" xfId="57" applyFont="1" applyBorder="1" applyAlignment="1">
      <alignment horizontal="left"/>
      <protection/>
    </xf>
    <xf numFmtId="0" fontId="1" fillId="0" borderId="18" xfId="59" applyFont="1" applyFill="1" applyBorder="1" applyAlignment="1">
      <alignment horizontal="left"/>
      <protection/>
    </xf>
    <xf numFmtId="0" fontId="1" fillId="0" borderId="19" xfId="59" applyFont="1" applyFill="1" applyBorder="1" applyAlignment="1">
      <alignment horizontal="left"/>
      <protection/>
    </xf>
    <xf numFmtId="0" fontId="1" fillId="0" borderId="18" xfId="57" applyFont="1" applyBorder="1" applyAlignment="1">
      <alignment horizontal="left"/>
      <protection/>
    </xf>
    <xf numFmtId="0" fontId="1" fillId="0" borderId="19" xfId="57" applyFont="1" applyBorder="1" applyAlignment="1">
      <alignment horizontal="left"/>
      <protection/>
    </xf>
    <xf numFmtId="0" fontId="1" fillId="0" borderId="20" xfId="57" applyFont="1" applyBorder="1" applyAlignment="1">
      <alignment horizontal="left"/>
      <protection/>
    </xf>
    <xf numFmtId="0" fontId="1" fillId="0" borderId="0" xfId="59" applyFont="1" applyFill="1" applyBorder="1" applyAlignment="1">
      <alignment horizontal="left"/>
      <protection/>
    </xf>
    <xf numFmtId="0" fontId="1" fillId="0" borderId="20" xfId="59" applyFont="1" applyFill="1" applyBorder="1" applyAlignment="1">
      <alignment horizontal="left"/>
      <protection/>
    </xf>
    <xf numFmtId="0" fontId="1" fillId="0" borderId="10" xfId="59" applyFont="1" applyFill="1" applyBorder="1" applyAlignment="1">
      <alignment horizontal="left"/>
      <protection/>
    </xf>
    <xf numFmtId="0" fontId="5" fillId="0" borderId="20" xfId="59" applyFont="1" applyFill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49" fontId="1" fillId="0" borderId="19" xfId="58" applyNumberFormat="1" applyFont="1" applyFill="1" applyBorder="1" applyAlignment="1">
      <alignment horizontal="left"/>
      <protection/>
    </xf>
    <xf numFmtId="0" fontId="3" fillId="0" borderId="10" xfId="57" applyFont="1" applyBorder="1" applyAlignment="1">
      <alignment horizontal="left"/>
      <protection/>
    </xf>
    <xf numFmtId="49" fontId="3" fillId="33" borderId="10" xfId="59" applyNumberFormat="1" applyFont="1" applyFill="1" applyBorder="1" applyAlignment="1">
      <alignment horizontal="left"/>
      <protection/>
    </xf>
    <xf numFmtId="49" fontId="3" fillId="0" borderId="10" xfId="58" applyNumberFormat="1" applyFont="1" applyFill="1" applyBorder="1" applyAlignment="1">
      <alignment horizontal="left"/>
      <protection/>
    </xf>
    <xf numFmtId="49" fontId="1" fillId="0" borderId="18" xfId="58" applyNumberFormat="1" applyFont="1" applyFill="1" applyBorder="1" applyAlignment="1">
      <alignment horizontal="left"/>
      <protection/>
    </xf>
    <xf numFmtId="49" fontId="1" fillId="0" borderId="20" xfId="58" applyNumberFormat="1" applyFont="1" applyFill="1" applyBorder="1" applyAlignment="1">
      <alignment horizontal="left"/>
      <protection/>
    </xf>
    <xf numFmtId="4" fontId="5" fillId="0" borderId="17" xfId="59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2" xfId="59" applyFont="1" applyFill="1" applyBorder="1" applyAlignment="1">
      <alignment horizontal="left"/>
      <protection/>
    </xf>
    <xf numFmtId="0" fontId="5" fillId="0" borderId="12" xfId="57" applyFont="1" applyBorder="1">
      <alignment/>
      <protection/>
    </xf>
    <xf numFmtId="49" fontId="3" fillId="0" borderId="10" xfId="58" applyNumberFormat="1" applyFont="1" applyFill="1" applyBorder="1" applyAlignment="1">
      <alignment horizontal="left"/>
      <protection/>
    </xf>
    <xf numFmtId="0" fontId="3" fillId="0" borderId="11" xfId="57" applyFont="1" applyBorder="1">
      <alignment/>
      <protection/>
    </xf>
    <xf numFmtId="4" fontId="9" fillId="0" borderId="14" xfId="57" applyNumberFormat="1" applyFont="1" applyBorder="1" applyAlignment="1" applyProtection="1">
      <alignment/>
      <protection locked="0"/>
    </xf>
    <xf numFmtId="4" fontId="5" fillId="0" borderId="15" xfId="57" applyNumberFormat="1" applyFont="1" applyBorder="1" applyAlignment="1" applyProtection="1">
      <alignment/>
      <protection/>
    </xf>
    <xf numFmtId="49" fontId="1" fillId="0" borderId="18" xfId="58" applyNumberFormat="1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3"/>
  <sheetViews>
    <sheetView tabSelected="1" zoomScale="130" zoomScaleNormal="130" zoomScalePageLayoutView="0" workbookViewId="0" topLeftCell="A1">
      <selection activeCell="D125" sqref="D125"/>
    </sheetView>
  </sheetViews>
  <sheetFormatPr defaultColWidth="9.140625" defaultRowHeight="12.75"/>
  <cols>
    <col min="1" max="1" width="10.140625" style="0" customWidth="1"/>
    <col min="2" max="2" width="4.140625" style="0" customWidth="1"/>
    <col min="3" max="3" width="56.140625" style="106" customWidth="1"/>
    <col min="4" max="4" width="15.8515625" style="0" customWidth="1"/>
    <col min="5" max="5" width="11.57421875" style="0" customWidth="1"/>
    <col min="6" max="6" width="10.28125" style="0" customWidth="1"/>
    <col min="7" max="7" width="10.8515625" style="0" customWidth="1"/>
    <col min="9" max="9" width="12.28125" style="0" customWidth="1"/>
    <col min="10" max="10" width="10.57421875" style="0" bestFit="1" customWidth="1"/>
    <col min="14" max="14" width="10.140625" style="0" customWidth="1"/>
  </cols>
  <sheetData>
    <row r="2" ht="12.75">
      <c r="D2" s="108" t="s">
        <v>197</v>
      </c>
    </row>
    <row r="3" ht="12.75">
      <c r="D3" s="108" t="s">
        <v>198</v>
      </c>
    </row>
    <row r="4" ht="12.75">
      <c r="D4" s="108" t="s">
        <v>196</v>
      </c>
    </row>
    <row r="5" ht="12.75">
      <c r="C5" s="107" t="s">
        <v>178</v>
      </c>
    </row>
    <row r="6" spans="1:4" ht="13.5" thickBot="1">
      <c r="A6" s="1"/>
      <c r="B6" s="2"/>
      <c r="C6" s="3"/>
      <c r="D6" s="4"/>
    </row>
    <row r="7" spans="1:4" ht="13.5" thickBot="1">
      <c r="A7" s="5"/>
      <c r="B7" s="6"/>
      <c r="C7" s="7"/>
      <c r="D7" s="46" t="s">
        <v>0</v>
      </c>
    </row>
    <row r="8" spans="1:4" ht="13.5" thickBot="1">
      <c r="A8" s="5"/>
      <c r="B8" s="33" t="s">
        <v>1</v>
      </c>
      <c r="C8" s="34"/>
      <c r="D8" s="57">
        <f>SUM(D9,D14,D34,D41)</f>
        <v>5195522.03</v>
      </c>
    </row>
    <row r="9" spans="1:4" ht="13.5" thickBot="1">
      <c r="A9" s="75">
        <v>30</v>
      </c>
      <c r="B9" s="38" t="s">
        <v>2</v>
      </c>
      <c r="C9" s="35"/>
      <c r="D9" s="58">
        <f>SUM(D10:D13)</f>
        <v>2327600</v>
      </c>
    </row>
    <row r="10" spans="1:4" ht="12.75">
      <c r="A10" s="76">
        <v>3000</v>
      </c>
      <c r="B10" s="8"/>
      <c r="C10" s="9" t="s">
        <v>3</v>
      </c>
      <c r="D10" s="59">
        <v>2295700</v>
      </c>
    </row>
    <row r="11" spans="1:4" ht="12.75">
      <c r="A11" s="77">
        <v>3030</v>
      </c>
      <c r="B11" s="10"/>
      <c r="C11" s="9" t="s">
        <v>4</v>
      </c>
      <c r="D11" s="59">
        <v>30000</v>
      </c>
    </row>
    <row r="12" spans="1:4" ht="12.75">
      <c r="A12" s="77">
        <v>3044</v>
      </c>
      <c r="B12" s="10"/>
      <c r="C12" s="9" t="s">
        <v>5</v>
      </c>
      <c r="D12" s="59">
        <v>1400</v>
      </c>
    </row>
    <row r="13" spans="1:4" ht="13.5" thickBot="1">
      <c r="A13" s="77">
        <v>3045</v>
      </c>
      <c r="B13" s="10"/>
      <c r="C13" s="9" t="s">
        <v>6</v>
      </c>
      <c r="D13" s="59">
        <v>500</v>
      </c>
    </row>
    <row r="14" spans="1:4" ht="13.5" thickBot="1">
      <c r="A14" s="75">
        <v>32</v>
      </c>
      <c r="B14" s="33" t="s">
        <v>7</v>
      </c>
      <c r="C14" s="35"/>
      <c r="D14" s="58">
        <f>SUM(D15:D16,D21,D27,D28,D29,D32,D33)</f>
        <v>1056980</v>
      </c>
    </row>
    <row r="15" spans="1:4" ht="12.75">
      <c r="A15" s="78">
        <v>320</v>
      </c>
      <c r="B15" s="47"/>
      <c r="C15" s="48" t="s">
        <v>145</v>
      </c>
      <c r="D15" s="61">
        <v>5300</v>
      </c>
    </row>
    <row r="16" spans="1:4" ht="12.75">
      <c r="A16" s="79">
        <v>3220</v>
      </c>
      <c r="B16" s="49"/>
      <c r="C16" s="11" t="s">
        <v>146</v>
      </c>
      <c r="D16" s="62">
        <f>SUM(D17:D20)</f>
        <v>772500</v>
      </c>
    </row>
    <row r="17" spans="1:4" ht="12.75">
      <c r="A17" s="79"/>
      <c r="B17" s="49"/>
      <c r="C17" s="11" t="s">
        <v>137</v>
      </c>
      <c r="D17" s="62">
        <v>54500</v>
      </c>
    </row>
    <row r="18" spans="1:4" ht="12.75">
      <c r="A18" s="79"/>
      <c r="B18" s="49"/>
      <c r="C18" s="11" t="s">
        <v>138</v>
      </c>
      <c r="D18" s="62">
        <v>115500</v>
      </c>
    </row>
    <row r="19" spans="1:4" ht="12.75">
      <c r="A19" s="79"/>
      <c r="B19" s="49"/>
      <c r="C19" s="11" t="s">
        <v>140</v>
      </c>
      <c r="D19" s="62">
        <v>75500</v>
      </c>
    </row>
    <row r="20" spans="1:4" ht="12.75">
      <c r="A20" s="79"/>
      <c r="B20" s="49"/>
      <c r="C20" s="11" t="s">
        <v>147</v>
      </c>
      <c r="D20" s="62">
        <v>527000</v>
      </c>
    </row>
    <row r="21" spans="1:4" ht="12.75">
      <c r="A21" s="79">
        <v>3221</v>
      </c>
      <c r="B21" s="49"/>
      <c r="C21" s="11" t="s">
        <v>148</v>
      </c>
      <c r="D21" s="62">
        <v>251700</v>
      </c>
    </row>
    <row r="22" spans="1:4" ht="12.75">
      <c r="A22" s="79"/>
      <c r="B22" s="49"/>
      <c r="C22" s="11" t="s">
        <v>135</v>
      </c>
      <c r="D22" s="62">
        <v>46300</v>
      </c>
    </row>
    <row r="23" spans="1:4" ht="12.75">
      <c r="A23" s="79"/>
      <c r="B23" s="49"/>
      <c r="C23" s="11" t="s">
        <v>149</v>
      </c>
      <c r="D23" s="62">
        <v>62700</v>
      </c>
    </row>
    <row r="24" spans="1:4" ht="12.75">
      <c r="A24" s="79"/>
      <c r="B24" s="49"/>
      <c r="C24" s="11" t="s">
        <v>150</v>
      </c>
      <c r="D24" s="62">
        <v>33000</v>
      </c>
    </row>
    <row r="25" spans="1:4" ht="12.75">
      <c r="A25" s="79"/>
      <c r="B25" s="49"/>
      <c r="C25" s="11" t="s">
        <v>151</v>
      </c>
      <c r="D25" s="62">
        <v>4700</v>
      </c>
    </row>
    <row r="26" spans="1:4" ht="12.75">
      <c r="A26" s="79"/>
      <c r="B26" s="49"/>
      <c r="C26" s="11" t="s">
        <v>152</v>
      </c>
      <c r="D26" s="62">
        <v>105000</v>
      </c>
    </row>
    <row r="27" spans="1:4" ht="12.75">
      <c r="A27" s="79">
        <v>3224</v>
      </c>
      <c r="B27" s="49"/>
      <c r="C27" s="11" t="s">
        <v>189</v>
      </c>
      <c r="D27" s="62">
        <v>9000</v>
      </c>
    </row>
    <row r="28" spans="1:4" ht="12.75">
      <c r="A28" s="79">
        <v>3229</v>
      </c>
      <c r="B28" s="49"/>
      <c r="C28" s="11" t="s">
        <v>153</v>
      </c>
      <c r="D28" s="62">
        <v>3100</v>
      </c>
    </row>
    <row r="29" spans="1:4" ht="12.75">
      <c r="A29" s="79">
        <v>3232</v>
      </c>
      <c r="B29" s="49"/>
      <c r="C29" s="11" t="s">
        <v>154</v>
      </c>
      <c r="D29" s="62">
        <v>10700</v>
      </c>
    </row>
    <row r="30" spans="1:4" ht="12.75">
      <c r="A30" s="79"/>
      <c r="B30" s="49"/>
      <c r="C30" s="11" t="s">
        <v>155</v>
      </c>
      <c r="D30" s="62">
        <v>7000</v>
      </c>
    </row>
    <row r="31" spans="1:4" ht="12.75">
      <c r="A31" s="79"/>
      <c r="B31" s="49"/>
      <c r="C31" s="11" t="s">
        <v>156</v>
      </c>
      <c r="D31" s="62">
        <v>3700</v>
      </c>
    </row>
    <row r="32" spans="1:4" ht="12.75">
      <c r="A32" s="79">
        <v>3233</v>
      </c>
      <c r="B32" s="49"/>
      <c r="C32" s="11" t="s">
        <v>195</v>
      </c>
      <c r="D32" s="62">
        <v>2280</v>
      </c>
    </row>
    <row r="33" spans="1:4" ht="13.5" thickBot="1">
      <c r="A33" s="80">
        <v>3237</v>
      </c>
      <c r="B33" s="50"/>
      <c r="C33" s="13" t="s">
        <v>157</v>
      </c>
      <c r="D33" s="63">
        <v>2400</v>
      </c>
    </row>
    <row r="34" spans="1:4" ht="13.5" thickBot="1">
      <c r="A34" s="80" t="s">
        <v>8</v>
      </c>
      <c r="B34" s="36" t="s">
        <v>9</v>
      </c>
      <c r="C34" s="37"/>
      <c r="D34" s="60">
        <f>SUM(D35:D37)</f>
        <v>1793442.03</v>
      </c>
    </row>
    <row r="35" spans="1:4" ht="12.75">
      <c r="A35" s="77" t="s">
        <v>190</v>
      </c>
      <c r="B35" s="10"/>
      <c r="C35" s="9" t="s">
        <v>11</v>
      </c>
      <c r="D35" s="61">
        <v>520000</v>
      </c>
    </row>
    <row r="36" spans="1:4" ht="12.75">
      <c r="A36" s="77" t="s">
        <v>191</v>
      </c>
      <c r="B36" s="10"/>
      <c r="C36" s="11" t="s">
        <v>13</v>
      </c>
      <c r="D36" s="59">
        <v>1068800</v>
      </c>
    </row>
    <row r="37" spans="1:4" ht="12.75">
      <c r="A37" s="77">
        <v>3500</v>
      </c>
      <c r="B37" s="10"/>
      <c r="C37" s="11" t="s">
        <v>14</v>
      </c>
      <c r="D37" s="62">
        <f>SUM(D38:D40)</f>
        <v>204642.03</v>
      </c>
    </row>
    <row r="38" spans="1:4" ht="12.75">
      <c r="A38" s="77"/>
      <c r="B38" s="10"/>
      <c r="C38" s="11" t="s">
        <v>158</v>
      </c>
      <c r="D38" s="62">
        <v>86000</v>
      </c>
    </row>
    <row r="39" spans="1:4" ht="12.75">
      <c r="A39" s="77"/>
      <c r="B39" s="10"/>
      <c r="C39" s="11" t="s">
        <v>159</v>
      </c>
      <c r="D39" s="62">
        <v>8642.03</v>
      </c>
    </row>
    <row r="40" spans="1:4" ht="13.5" thickBot="1">
      <c r="A40" s="82"/>
      <c r="B40" s="12"/>
      <c r="C40" s="13" t="s">
        <v>160</v>
      </c>
      <c r="D40" s="63">
        <v>110000</v>
      </c>
    </row>
    <row r="41" spans="1:4" ht="13.5" thickBot="1">
      <c r="A41" s="75" t="s">
        <v>15</v>
      </c>
      <c r="B41" s="33" t="s">
        <v>16</v>
      </c>
      <c r="C41" s="35"/>
      <c r="D41" s="58">
        <f>SUM(D42:D44)</f>
        <v>17500</v>
      </c>
    </row>
    <row r="42" spans="1:4" ht="12.75">
      <c r="A42" s="77">
        <v>382540</v>
      </c>
      <c r="B42" s="8"/>
      <c r="C42" s="9" t="s">
        <v>161</v>
      </c>
      <c r="D42" s="64">
        <v>11000</v>
      </c>
    </row>
    <row r="43" spans="1:4" ht="12.75">
      <c r="A43" s="77">
        <v>3882</v>
      </c>
      <c r="B43" s="10"/>
      <c r="C43" s="9" t="s">
        <v>162</v>
      </c>
      <c r="D43" s="65">
        <v>6000</v>
      </c>
    </row>
    <row r="44" spans="1:4" ht="13.5" thickBot="1">
      <c r="A44" s="77">
        <v>3880</v>
      </c>
      <c r="B44" s="10"/>
      <c r="C44" s="9" t="s">
        <v>194</v>
      </c>
      <c r="D44" s="62">
        <v>500</v>
      </c>
    </row>
    <row r="45" spans="1:4" ht="13.5" thickBot="1">
      <c r="A45" s="75"/>
      <c r="B45" s="33" t="s">
        <v>18</v>
      </c>
      <c r="C45" s="35"/>
      <c r="D45" s="58">
        <v>4909022.03</v>
      </c>
    </row>
    <row r="46" spans="1:4" ht="13.5" thickBot="1">
      <c r="A46" s="75"/>
      <c r="B46" s="39" t="s">
        <v>28</v>
      </c>
      <c r="C46" s="40"/>
      <c r="D46" s="54">
        <v>286500</v>
      </c>
    </row>
    <row r="47" spans="1:4" ht="13.5" thickBot="1">
      <c r="A47" s="75"/>
      <c r="B47" s="39" t="s">
        <v>29</v>
      </c>
      <c r="C47" s="40"/>
      <c r="D47" s="55">
        <f>SUM(D48:D50)</f>
        <v>-211400</v>
      </c>
    </row>
    <row r="48" spans="1:4" ht="12.75">
      <c r="A48" s="86" t="s">
        <v>165</v>
      </c>
      <c r="B48" s="21"/>
      <c r="C48" s="15" t="s">
        <v>30</v>
      </c>
      <c r="D48" s="67">
        <v>-174500</v>
      </c>
    </row>
    <row r="49" spans="1:4" ht="12.75">
      <c r="A49" s="86" t="s">
        <v>170</v>
      </c>
      <c r="B49" s="21"/>
      <c r="C49" s="15" t="s">
        <v>171</v>
      </c>
      <c r="D49" s="67">
        <v>-6900</v>
      </c>
    </row>
    <row r="50" spans="1:4" ht="13.5" thickBot="1">
      <c r="A50" s="86" t="s">
        <v>167</v>
      </c>
      <c r="B50" s="21"/>
      <c r="C50" s="15" t="s">
        <v>168</v>
      </c>
      <c r="D50" s="67">
        <v>-30000</v>
      </c>
    </row>
    <row r="51" spans="1:4" ht="13.5" thickBot="1">
      <c r="A51" s="75"/>
      <c r="B51" s="33" t="s">
        <v>32</v>
      </c>
      <c r="C51" s="41"/>
      <c r="D51" s="56">
        <v>75100</v>
      </c>
    </row>
    <row r="52" spans="1:4" ht="13.5" thickBot="1">
      <c r="A52" s="75"/>
      <c r="B52" s="39" t="s">
        <v>33</v>
      </c>
      <c r="C52" s="40"/>
      <c r="D52" s="55">
        <f>SUM(D53:D54)</f>
        <v>-75100</v>
      </c>
    </row>
    <row r="53" spans="1:4" ht="12.75">
      <c r="A53" s="86" t="s">
        <v>192</v>
      </c>
      <c r="B53" s="21"/>
      <c r="C53" s="15" t="s">
        <v>35</v>
      </c>
      <c r="D53" s="68">
        <v>150000</v>
      </c>
    </row>
    <row r="54" spans="1:4" ht="13.5" thickBot="1">
      <c r="A54" s="86" t="s">
        <v>193</v>
      </c>
      <c r="B54" s="10"/>
      <c r="C54" s="9" t="s">
        <v>37</v>
      </c>
      <c r="D54" s="69">
        <v>-225100</v>
      </c>
    </row>
    <row r="55" spans="1:16" ht="13.5" thickBot="1">
      <c r="A55" s="87">
        <v>100</v>
      </c>
      <c r="B55" s="33" t="s">
        <v>38</v>
      </c>
      <c r="C55" s="41"/>
      <c r="D55" s="56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3.5" thickBot="1">
      <c r="A56" s="88" t="s">
        <v>169</v>
      </c>
      <c r="B56" s="52"/>
      <c r="C56" s="35"/>
      <c r="D56" s="55">
        <f>SUM(D57,D63,D65,D71,D75,D81,D83,D98,D117)</f>
        <v>5120422.03</v>
      </c>
      <c r="E56" s="55"/>
      <c r="F56" s="94"/>
      <c r="G56" s="94"/>
      <c r="H56" s="94"/>
      <c r="I56" s="94"/>
      <c r="J56" s="94"/>
      <c r="K56" s="94"/>
      <c r="L56" s="94"/>
      <c r="M56" s="94"/>
      <c r="N56" s="94"/>
      <c r="O56" s="93"/>
      <c r="P56" s="93"/>
    </row>
    <row r="57" spans="1:16" ht="13.5" thickBot="1">
      <c r="A57" s="89" t="s">
        <v>39</v>
      </c>
      <c r="B57" s="19" t="s">
        <v>40</v>
      </c>
      <c r="C57" s="20"/>
      <c r="D57" s="70">
        <f>SUM(D58:D62)</f>
        <v>506339.74000000005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86" t="s">
        <v>41</v>
      </c>
      <c r="B58" s="10" t="s">
        <v>42</v>
      </c>
      <c r="C58" s="9"/>
      <c r="D58" s="67">
        <v>39400</v>
      </c>
      <c r="E58" s="94"/>
      <c r="F58" s="93"/>
      <c r="G58" s="93"/>
      <c r="H58" s="93"/>
      <c r="I58" s="94"/>
      <c r="J58" s="94"/>
      <c r="K58" s="93"/>
      <c r="L58" s="93"/>
      <c r="M58" s="93"/>
      <c r="N58" s="93"/>
      <c r="O58" s="93"/>
      <c r="P58" s="93"/>
    </row>
    <row r="59" spans="1:16" ht="12.75">
      <c r="A59" s="86" t="s">
        <v>43</v>
      </c>
      <c r="B59" s="10" t="s">
        <v>44</v>
      </c>
      <c r="C59" s="9"/>
      <c r="D59" s="67">
        <v>415637.03</v>
      </c>
      <c r="E59" s="95"/>
      <c r="F59" s="93"/>
      <c r="G59" s="93"/>
      <c r="H59" s="93"/>
      <c r="I59" s="94"/>
      <c r="J59" s="94"/>
      <c r="K59" s="93"/>
      <c r="L59" s="93"/>
      <c r="M59" s="93"/>
      <c r="N59" s="93"/>
      <c r="O59" s="93"/>
      <c r="P59" s="93"/>
    </row>
    <row r="60" spans="1:16" ht="12.75">
      <c r="A60" s="86" t="s">
        <v>45</v>
      </c>
      <c r="B60" s="21" t="s">
        <v>46</v>
      </c>
      <c r="C60" s="15"/>
      <c r="D60" s="67">
        <v>5302.71</v>
      </c>
      <c r="E60" s="94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86" t="s">
        <v>47</v>
      </c>
      <c r="B61" s="10" t="s">
        <v>48</v>
      </c>
      <c r="C61" s="9"/>
      <c r="D61" s="67">
        <v>16000</v>
      </c>
      <c r="E61" s="94"/>
      <c r="F61" s="93"/>
      <c r="G61" s="94"/>
      <c r="H61" s="94"/>
      <c r="I61" s="93"/>
      <c r="J61" s="93"/>
      <c r="K61" s="93"/>
      <c r="L61" s="93"/>
      <c r="M61" s="93"/>
      <c r="N61" s="93"/>
      <c r="O61" s="93"/>
      <c r="P61" s="93"/>
    </row>
    <row r="62" spans="1:16" ht="13.5" thickBot="1">
      <c r="A62" s="86" t="s">
        <v>49</v>
      </c>
      <c r="B62" s="10" t="s">
        <v>50</v>
      </c>
      <c r="C62" s="9"/>
      <c r="D62" s="67">
        <v>30000</v>
      </c>
      <c r="E62" s="94"/>
      <c r="F62" s="93"/>
      <c r="G62" s="93"/>
      <c r="H62" s="93"/>
      <c r="I62" s="93"/>
      <c r="J62" s="93"/>
      <c r="K62" s="93"/>
      <c r="L62" s="93"/>
      <c r="M62" s="94"/>
      <c r="N62" s="93"/>
      <c r="O62" s="93"/>
      <c r="P62" s="93"/>
    </row>
    <row r="63" spans="1:16" ht="13.5" thickBot="1">
      <c r="A63" s="89" t="s">
        <v>51</v>
      </c>
      <c r="B63" s="19" t="s">
        <v>52</v>
      </c>
      <c r="C63" s="22"/>
      <c r="D63" s="70">
        <f>SUM(D64)</f>
        <v>2100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3.5" thickBot="1">
      <c r="A64" s="86" t="s">
        <v>124</v>
      </c>
      <c r="B64" s="10" t="s">
        <v>125</v>
      </c>
      <c r="C64" s="23"/>
      <c r="D64" s="67">
        <v>2100</v>
      </c>
      <c r="E64" s="94"/>
      <c r="F64" s="93"/>
      <c r="G64" s="93"/>
      <c r="H64" s="93"/>
      <c r="I64" s="94"/>
      <c r="J64" s="94"/>
      <c r="K64" s="93"/>
      <c r="L64" s="93"/>
      <c r="M64" s="93"/>
      <c r="N64" s="93"/>
      <c r="O64" s="93"/>
      <c r="P64" s="93"/>
    </row>
    <row r="65" spans="1:16" ht="13.5" thickBot="1">
      <c r="A65" s="89" t="s">
        <v>53</v>
      </c>
      <c r="B65" s="19" t="s">
        <v>54</v>
      </c>
      <c r="C65" s="22"/>
      <c r="D65" s="70">
        <f>SUM(D66:D70)</f>
        <v>241850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86" t="s">
        <v>55</v>
      </c>
      <c r="B66" s="10" t="s">
        <v>126</v>
      </c>
      <c r="C66" s="44"/>
      <c r="D66" s="71">
        <v>2050</v>
      </c>
      <c r="E66" s="95"/>
      <c r="F66" s="93"/>
      <c r="G66" s="93"/>
      <c r="H66" s="93"/>
      <c r="I66" s="93"/>
      <c r="J66" s="93"/>
      <c r="K66" s="94"/>
      <c r="L66" s="94"/>
      <c r="M66" s="93"/>
      <c r="N66" s="93"/>
      <c r="O66" s="93"/>
      <c r="P66" s="93"/>
    </row>
    <row r="67" spans="1:16" ht="12.75">
      <c r="A67" s="86" t="s">
        <v>56</v>
      </c>
      <c r="B67" s="10" t="s">
        <v>57</v>
      </c>
      <c r="C67" s="23"/>
      <c r="D67" s="67">
        <v>228000</v>
      </c>
      <c r="E67" s="94"/>
      <c r="F67" s="93"/>
      <c r="G67" s="93"/>
      <c r="H67" s="93"/>
      <c r="I67" s="93"/>
      <c r="J67" s="94"/>
      <c r="K67" s="93"/>
      <c r="L67" s="94"/>
      <c r="M67" s="93"/>
      <c r="N67" s="93"/>
      <c r="O67" s="93"/>
      <c r="P67" s="93"/>
    </row>
    <row r="68" spans="1:16" ht="13.5" customHeight="1">
      <c r="A68" s="86" t="s">
        <v>127</v>
      </c>
      <c r="B68" s="10" t="s">
        <v>128</v>
      </c>
      <c r="C68" s="23"/>
      <c r="D68" s="67">
        <v>560</v>
      </c>
      <c r="E68" s="94"/>
      <c r="F68" s="93"/>
      <c r="G68" s="93"/>
      <c r="H68" s="93"/>
      <c r="I68" s="93"/>
      <c r="J68" s="94"/>
      <c r="K68" s="93"/>
      <c r="L68" s="93"/>
      <c r="M68" s="93"/>
      <c r="N68" s="93"/>
      <c r="O68" s="93"/>
      <c r="P68" s="93"/>
    </row>
    <row r="69" spans="1:16" ht="12.75">
      <c r="A69" s="86" t="s">
        <v>58</v>
      </c>
      <c r="B69" s="10" t="s">
        <v>129</v>
      </c>
      <c r="C69" s="23"/>
      <c r="D69" s="67">
        <v>640</v>
      </c>
      <c r="E69" s="94"/>
      <c r="F69" s="93"/>
      <c r="G69" s="94"/>
      <c r="H69" s="94"/>
      <c r="I69" s="94"/>
      <c r="J69" s="94"/>
      <c r="K69" s="93"/>
      <c r="L69" s="93"/>
      <c r="M69" s="93"/>
      <c r="N69" s="93"/>
      <c r="O69" s="93"/>
      <c r="P69" s="93"/>
    </row>
    <row r="70" spans="1:16" ht="13.5" customHeight="1" thickBot="1">
      <c r="A70" s="86" t="s">
        <v>59</v>
      </c>
      <c r="B70" s="10" t="s">
        <v>60</v>
      </c>
      <c r="C70" s="23"/>
      <c r="D70" s="67">
        <v>10600</v>
      </c>
      <c r="E70" s="94"/>
      <c r="F70" s="93"/>
      <c r="G70" s="94"/>
      <c r="H70" s="94"/>
      <c r="I70" s="94"/>
      <c r="J70" s="94"/>
      <c r="K70" s="93"/>
      <c r="L70" s="93"/>
      <c r="M70" s="93"/>
      <c r="N70" s="93"/>
      <c r="O70" s="93"/>
      <c r="P70" s="93"/>
    </row>
    <row r="71" spans="1:16" ht="13.5" thickBot="1">
      <c r="A71" s="89" t="s">
        <v>61</v>
      </c>
      <c r="B71" s="19" t="s">
        <v>62</v>
      </c>
      <c r="C71" s="22"/>
      <c r="D71" s="70">
        <f>SUM(D72:D74)</f>
        <v>96688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105" t="s">
        <v>63</v>
      </c>
      <c r="B72" s="8" t="s">
        <v>188</v>
      </c>
      <c r="C72" s="43"/>
      <c r="D72" s="104">
        <v>17000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86" t="s">
        <v>179</v>
      </c>
      <c r="B73" s="10" t="s">
        <v>180</v>
      </c>
      <c r="C73" s="23"/>
      <c r="D73" s="67">
        <v>4000</v>
      </c>
      <c r="E73" s="94"/>
      <c r="F73" s="93"/>
      <c r="G73" s="93"/>
      <c r="H73" s="93"/>
      <c r="I73" s="93"/>
      <c r="J73" s="94"/>
      <c r="K73" s="93"/>
      <c r="L73" s="93"/>
      <c r="M73" s="93"/>
      <c r="N73" s="93"/>
      <c r="O73" s="93"/>
      <c r="P73" s="93"/>
    </row>
    <row r="74" spans="1:16" ht="13.5" thickBot="1">
      <c r="A74" s="91" t="s">
        <v>65</v>
      </c>
      <c r="B74" s="45" t="s">
        <v>66</v>
      </c>
      <c r="C74" s="25"/>
      <c r="D74" s="73">
        <v>75688</v>
      </c>
      <c r="E74" s="95"/>
      <c r="F74" s="93"/>
      <c r="G74" s="94"/>
      <c r="H74" s="93"/>
      <c r="I74" s="94"/>
      <c r="J74" s="94"/>
      <c r="K74" s="93"/>
      <c r="L74" s="94"/>
      <c r="M74" s="93"/>
      <c r="N74" s="94"/>
      <c r="O74" s="93"/>
      <c r="P74" s="93"/>
    </row>
    <row r="75" spans="1:16" ht="13.5" thickBot="1">
      <c r="A75" s="89" t="s">
        <v>67</v>
      </c>
      <c r="B75" s="19" t="s">
        <v>68</v>
      </c>
      <c r="C75" s="22"/>
      <c r="D75" s="70">
        <f>SUM(D76:D77)</f>
        <v>112026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86" t="s">
        <v>71</v>
      </c>
      <c r="B76" s="10" t="s">
        <v>72</v>
      </c>
      <c r="C76" s="23"/>
      <c r="D76" s="67">
        <v>82000</v>
      </c>
      <c r="E76" s="94"/>
      <c r="F76" s="93"/>
      <c r="G76" s="93"/>
      <c r="H76" s="93"/>
      <c r="I76" s="93"/>
      <c r="J76" s="94"/>
      <c r="K76" s="93"/>
      <c r="L76" s="94"/>
      <c r="M76" s="93"/>
      <c r="N76" s="93"/>
      <c r="O76" s="93"/>
      <c r="P76" s="93"/>
    </row>
    <row r="77" spans="1:16" ht="12.75">
      <c r="A77" s="86" t="s">
        <v>74</v>
      </c>
      <c r="B77" s="10" t="s">
        <v>75</v>
      </c>
      <c r="C77" s="23"/>
      <c r="D77" s="67">
        <v>30026</v>
      </c>
      <c r="E77" s="94"/>
      <c r="F77" s="93"/>
      <c r="G77" s="93"/>
      <c r="H77" s="93"/>
      <c r="I77" s="93"/>
      <c r="J77" s="93"/>
      <c r="K77" s="93"/>
      <c r="L77" s="94"/>
      <c r="M77" s="93"/>
      <c r="N77" s="93"/>
      <c r="O77" s="93"/>
      <c r="P77" s="93"/>
    </row>
    <row r="78" spans="1:16" ht="12.75">
      <c r="A78" s="86"/>
      <c r="B78" s="10" t="s">
        <v>130</v>
      </c>
      <c r="C78" s="23"/>
      <c r="D78" s="67">
        <v>900</v>
      </c>
      <c r="E78" s="94"/>
      <c r="F78" s="93"/>
      <c r="G78" s="93"/>
      <c r="H78" s="93"/>
      <c r="I78" s="93"/>
      <c r="J78" s="94"/>
      <c r="K78" s="93"/>
      <c r="L78" s="94"/>
      <c r="M78" s="93"/>
      <c r="N78" s="93"/>
      <c r="O78" s="93"/>
      <c r="P78" s="93"/>
    </row>
    <row r="79" spans="1:16" ht="12.75">
      <c r="A79" s="86"/>
      <c r="B79" s="10" t="s">
        <v>131</v>
      </c>
      <c r="C79" s="23"/>
      <c r="D79" s="67">
        <v>27876</v>
      </c>
      <c r="E79" s="94"/>
      <c r="F79" s="93"/>
      <c r="G79" s="93"/>
      <c r="H79" s="93"/>
      <c r="I79" s="94"/>
      <c r="J79" s="94"/>
      <c r="K79" s="93"/>
      <c r="L79" s="94"/>
      <c r="M79" s="93"/>
      <c r="N79" s="93"/>
      <c r="O79" s="93"/>
      <c r="P79" s="93"/>
    </row>
    <row r="80" spans="1:16" ht="13.5" thickBot="1">
      <c r="A80" s="86"/>
      <c r="B80" s="10" t="s">
        <v>73</v>
      </c>
      <c r="C80" s="23"/>
      <c r="D80" s="67">
        <v>1250</v>
      </c>
      <c r="E80" s="94"/>
      <c r="F80" s="93"/>
      <c r="G80" s="93"/>
      <c r="H80" s="93"/>
      <c r="I80" s="93"/>
      <c r="J80" s="94"/>
      <c r="K80" s="93"/>
      <c r="L80" s="93"/>
      <c r="M80" s="93"/>
      <c r="N80" s="93"/>
      <c r="O80" s="93"/>
      <c r="P80" s="93"/>
    </row>
    <row r="81" spans="1:16" ht="13.5" thickBot="1">
      <c r="A81" s="101" t="s">
        <v>174</v>
      </c>
      <c r="B81" s="19" t="s">
        <v>175</v>
      </c>
      <c r="C81" s="102"/>
      <c r="D81" s="103">
        <f>SUM(D82)</f>
        <v>6900</v>
      </c>
      <c r="E81" s="94"/>
      <c r="F81" s="93"/>
      <c r="G81" s="93"/>
      <c r="H81" s="93"/>
      <c r="I81" s="93"/>
      <c r="J81" s="94"/>
      <c r="K81" s="93"/>
      <c r="L81" s="93"/>
      <c r="M81" s="93"/>
      <c r="N81" s="93"/>
      <c r="O81" s="93"/>
      <c r="P81" s="93"/>
    </row>
    <row r="82" spans="1:16" ht="13.5" thickBot="1">
      <c r="A82" s="86" t="s">
        <v>176</v>
      </c>
      <c r="B82" s="10" t="s">
        <v>177</v>
      </c>
      <c r="C82" s="23"/>
      <c r="D82" s="67">
        <v>6900</v>
      </c>
      <c r="E82" s="94"/>
      <c r="F82" s="93"/>
      <c r="G82" s="94"/>
      <c r="H82" s="93"/>
      <c r="I82" s="93"/>
      <c r="J82" s="94"/>
      <c r="K82" s="93"/>
      <c r="L82" s="93"/>
      <c r="M82" s="93"/>
      <c r="N82" s="93"/>
      <c r="O82" s="93"/>
      <c r="P82" s="93"/>
    </row>
    <row r="83" spans="1:16" ht="13.5" thickBot="1">
      <c r="A83" s="89" t="s">
        <v>76</v>
      </c>
      <c r="B83" s="19" t="s">
        <v>77</v>
      </c>
      <c r="C83" s="22"/>
      <c r="D83" s="70">
        <f>SUM(D84,D87,D90:D97)</f>
        <v>1041943.05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86" t="s">
        <v>78</v>
      </c>
      <c r="B84" s="10" t="s">
        <v>132</v>
      </c>
      <c r="C84" s="23"/>
      <c r="D84" s="67">
        <v>83675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86"/>
      <c r="B85" s="10" t="s">
        <v>133</v>
      </c>
      <c r="C85" s="23"/>
      <c r="D85" s="67">
        <v>63175</v>
      </c>
      <c r="E85" s="94"/>
      <c r="F85" s="93"/>
      <c r="G85" s="94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86"/>
      <c r="B86" s="10" t="s">
        <v>134</v>
      </c>
      <c r="C86" s="23"/>
      <c r="D86" s="67">
        <v>20500</v>
      </c>
      <c r="E86" s="94"/>
      <c r="F86" s="93"/>
      <c r="G86" s="94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86" t="s">
        <v>79</v>
      </c>
      <c r="B87" s="10" t="s">
        <v>80</v>
      </c>
      <c r="C87" s="23"/>
      <c r="D87" s="67">
        <f>SUM(D88:D89)</f>
        <v>317285.05</v>
      </c>
      <c r="E87" s="94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86"/>
      <c r="B88" s="10" t="s">
        <v>135</v>
      </c>
      <c r="C88" s="23"/>
      <c r="D88" s="67">
        <v>297585.05</v>
      </c>
      <c r="E88" s="95"/>
      <c r="F88" s="93"/>
      <c r="G88" s="93"/>
      <c r="H88" s="93"/>
      <c r="I88" s="94"/>
      <c r="J88" s="94"/>
      <c r="K88" s="93"/>
      <c r="L88" s="93"/>
      <c r="M88" s="93"/>
      <c r="N88" s="93"/>
      <c r="O88" s="93"/>
      <c r="P88" s="93"/>
    </row>
    <row r="89" spans="1:16" ht="12.75">
      <c r="A89" s="86"/>
      <c r="B89" s="10" t="s">
        <v>136</v>
      </c>
      <c r="C89" s="23"/>
      <c r="D89" s="67">
        <v>19700</v>
      </c>
      <c r="E89" s="94"/>
      <c r="F89" s="93"/>
      <c r="G89" s="94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86" t="s">
        <v>81</v>
      </c>
      <c r="B90" s="21" t="s">
        <v>82</v>
      </c>
      <c r="C90" s="26"/>
      <c r="D90" s="67">
        <v>25600</v>
      </c>
      <c r="E90" s="94"/>
      <c r="F90" s="93"/>
      <c r="G90" s="94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86" t="s">
        <v>83</v>
      </c>
      <c r="B91" s="10" t="s">
        <v>84</v>
      </c>
      <c r="C91" s="23"/>
      <c r="D91" s="67">
        <v>318156</v>
      </c>
      <c r="E91" s="95"/>
      <c r="F91" s="93"/>
      <c r="G91" s="93"/>
      <c r="H91" s="93"/>
      <c r="I91" s="94"/>
      <c r="J91" s="94"/>
      <c r="K91" s="94"/>
      <c r="L91" s="93"/>
      <c r="M91" s="93"/>
      <c r="N91" s="93"/>
      <c r="O91" s="93"/>
      <c r="P91" s="93"/>
    </row>
    <row r="92" spans="1:16" ht="12.75">
      <c r="A92" s="86" t="s">
        <v>85</v>
      </c>
      <c r="B92" s="10" t="s">
        <v>86</v>
      </c>
      <c r="C92" s="23"/>
      <c r="D92" s="67">
        <v>204084</v>
      </c>
      <c r="E92" s="95"/>
      <c r="F92" s="93"/>
      <c r="G92" s="93"/>
      <c r="H92" s="93"/>
      <c r="I92" s="94"/>
      <c r="J92" s="94"/>
      <c r="K92" s="94"/>
      <c r="L92" s="93"/>
      <c r="M92" s="93"/>
      <c r="N92" s="93"/>
      <c r="O92" s="93"/>
      <c r="P92" s="93"/>
    </row>
    <row r="93" spans="1:16" ht="12.75">
      <c r="A93" s="86" t="s">
        <v>87</v>
      </c>
      <c r="B93" s="10" t="s">
        <v>88</v>
      </c>
      <c r="C93" s="23"/>
      <c r="D93" s="67">
        <v>34063</v>
      </c>
      <c r="E93" s="95"/>
      <c r="F93" s="93"/>
      <c r="G93" s="93"/>
      <c r="H93" s="93"/>
      <c r="I93" s="94"/>
      <c r="J93" s="94"/>
      <c r="K93" s="93"/>
      <c r="L93" s="93"/>
      <c r="M93" s="93"/>
      <c r="N93" s="93"/>
      <c r="O93" s="93"/>
      <c r="P93" s="93"/>
    </row>
    <row r="94" spans="1:16" ht="12.75">
      <c r="A94" s="86" t="s">
        <v>89</v>
      </c>
      <c r="B94" s="10" t="s">
        <v>90</v>
      </c>
      <c r="C94" s="23"/>
      <c r="D94" s="67">
        <v>40440</v>
      </c>
      <c r="E94" s="94"/>
      <c r="F94" s="93"/>
      <c r="G94" s="94"/>
      <c r="H94" s="94"/>
      <c r="I94" s="94"/>
      <c r="J94" s="94"/>
      <c r="K94" s="94"/>
      <c r="L94" s="94"/>
      <c r="M94" s="93"/>
      <c r="N94" s="93"/>
      <c r="O94" s="93"/>
      <c r="P94" s="93"/>
    </row>
    <row r="95" spans="1:16" ht="12.75">
      <c r="A95" s="86" t="s">
        <v>91</v>
      </c>
      <c r="B95" s="10" t="s">
        <v>92</v>
      </c>
      <c r="C95" s="11"/>
      <c r="D95" s="67">
        <v>10240</v>
      </c>
      <c r="E95" s="94"/>
      <c r="F95" s="93"/>
      <c r="G95" s="94"/>
      <c r="H95" s="94"/>
      <c r="I95" s="94"/>
      <c r="J95" s="94"/>
      <c r="K95" s="94"/>
      <c r="L95" s="94"/>
      <c r="M95" s="93"/>
      <c r="N95" s="93"/>
      <c r="O95" s="93"/>
      <c r="P95" s="93"/>
    </row>
    <row r="96" spans="1:16" ht="12.75">
      <c r="A96" s="86" t="s">
        <v>93</v>
      </c>
      <c r="B96" s="10" t="s">
        <v>94</v>
      </c>
      <c r="C96" s="23"/>
      <c r="D96" s="67">
        <v>2900</v>
      </c>
      <c r="E96" s="94"/>
      <c r="F96" s="93"/>
      <c r="G96" s="94"/>
      <c r="H96" s="94"/>
      <c r="I96" s="94"/>
      <c r="J96" s="94"/>
      <c r="K96" s="94"/>
      <c r="L96" s="94"/>
      <c r="M96" s="93"/>
      <c r="N96" s="93"/>
      <c r="O96" s="93"/>
      <c r="P96" s="93"/>
    </row>
    <row r="97" spans="1:16" ht="13.5" thickBot="1">
      <c r="A97" s="86" t="s">
        <v>95</v>
      </c>
      <c r="B97" s="10" t="s">
        <v>96</v>
      </c>
      <c r="C97" s="23"/>
      <c r="D97" s="74">
        <v>5500</v>
      </c>
      <c r="E97" s="94"/>
      <c r="F97" s="93"/>
      <c r="G97" s="94"/>
      <c r="H97" s="94"/>
      <c r="I97" s="94"/>
      <c r="J97" s="94"/>
      <c r="K97" s="94"/>
      <c r="L97" s="94"/>
      <c r="M97" s="93"/>
      <c r="N97" s="93"/>
      <c r="O97" s="93"/>
      <c r="P97" s="93"/>
    </row>
    <row r="98" spans="1:16" ht="13.5" thickBot="1">
      <c r="A98" s="89" t="s">
        <v>97</v>
      </c>
      <c r="B98" s="19" t="s">
        <v>98</v>
      </c>
      <c r="C98" s="22"/>
      <c r="D98" s="70">
        <f>SUM(D99,D103,D105,D107,D112,D114,D115,D116)</f>
        <v>2788980.24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ht="12.75">
      <c r="A99" s="86" t="s">
        <v>99</v>
      </c>
      <c r="B99" s="10" t="s">
        <v>100</v>
      </c>
      <c r="C99" s="23"/>
      <c r="D99" s="67">
        <f>SUM(D100:D102)</f>
        <v>971809.24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1:16" ht="12.75">
      <c r="A100" s="86"/>
      <c r="B100" s="10" t="s">
        <v>137</v>
      </c>
      <c r="C100" s="23"/>
      <c r="D100" s="67">
        <v>355205.24</v>
      </c>
      <c r="E100" s="95"/>
      <c r="F100" s="93"/>
      <c r="G100" s="93"/>
      <c r="H100" s="93"/>
      <c r="I100" s="94"/>
      <c r="J100" s="94"/>
      <c r="K100" s="94"/>
      <c r="L100" s="94"/>
      <c r="M100" s="93"/>
      <c r="N100" s="93"/>
      <c r="O100" s="93"/>
      <c r="P100" s="93"/>
    </row>
    <row r="101" spans="1:16" ht="12.75">
      <c r="A101" s="86"/>
      <c r="B101" s="10" t="s">
        <v>138</v>
      </c>
      <c r="C101" s="23"/>
      <c r="D101" s="67">
        <v>611604</v>
      </c>
      <c r="E101" s="95"/>
      <c r="F101" s="93"/>
      <c r="G101" s="93"/>
      <c r="H101" s="93"/>
      <c r="I101" s="94"/>
      <c r="J101" s="94"/>
      <c r="K101" s="94"/>
      <c r="L101" s="94"/>
      <c r="M101" s="93"/>
      <c r="N101" s="93"/>
      <c r="O101" s="93"/>
      <c r="P101" s="93"/>
    </row>
    <row r="102" spans="1:16" ht="12.75">
      <c r="A102" s="86"/>
      <c r="B102" s="24" t="s">
        <v>139</v>
      </c>
      <c r="C102" s="23"/>
      <c r="D102" s="67">
        <v>5000</v>
      </c>
      <c r="E102" s="94"/>
      <c r="F102" s="93"/>
      <c r="G102" s="93"/>
      <c r="H102" s="93"/>
      <c r="I102" s="93"/>
      <c r="J102" s="94"/>
      <c r="K102" s="93"/>
      <c r="L102" s="93"/>
      <c r="M102" s="93"/>
      <c r="N102" s="93"/>
      <c r="O102" s="93"/>
      <c r="P102" s="93"/>
    </row>
    <row r="103" spans="1:16" ht="12.75">
      <c r="A103" s="86" t="s">
        <v>101</v>
      </c>
      <c r="B103" s="21" t="s">
        <v>102</v>
      </c>
      <c r="C103" s="26"/>
      <c r="D103" s="67">
        <v>4000</v>
      </c>
      <c r="E103" s="94"/>
      <c r="F103" s="93"/>
      <c r="G103" s="93"/>
      <c r="H103" s="93"/>
      <c r="I103" s="93"/>
      <c r="J103" s="94"/>
      <c r="K103" s="93"/>
      <c r="L103" s="93"/>
      <c r="M103" s="93"/>
      <c r="N103" s="93"/>
      <c r="O103" s="93"/>
      <c r="P103" s="93"/>
    </row>
    <row r="104" spans="1:16" ht="12.75">
      <c r="A104" s="86"/>
      <c r="B104" s="24" t="s">
        <v>139</v>
      </c>
      <c r="C104" s="26"/>
      <c r="D104" s="67">
        <v>4000</v>
      </c>
      <c r="E104" s="94"/>
      <c r="F104" s="93"/>
      <c r="G104" s="93"/>
      <c r="H104" s="93"/>
      <c r="I104" s="93"/>
      <c r="J104" s="94"/>
      <c r="K104" s="93"/>
      <c r="L104" s="93"/>
      <c r="M104" s="93"/>
      <c r="N104" s="93"/>
      <c r="O104" s="93"/>
      <c r="P104" s="93"/>
    </row>
    <row r="105" spans="1:16" ht="12.75">
      <c r="A105" s="86" t="s">
        <v>103</v>
      </c>
      <c r="B105" s="21" t="s">
        <v>104</v>
      </c>
      <c r="C105" s="26"/>
      <c r="D105" s="67">
        <v>22900</v>
      </c>
      <c r="E105" s="94"/>
      <c r="F105" s="93"/>
      <c r="G105" s="93"/>
      <c r="H105" s="93"/>
      <c r="I105" s="93"/>
      <c r="J105" s="94"/>
      <c r="K105" s="93"/>
      <c r="L105" s="93"/>
      <c r="M105" s="93"/>
      <c r="N105" s="93"/>
      <c r="O105" s="93"/>
      <c r="P105" s="93"/>
    </row>
    <row r="106" spans="1:16" ht="12.75">
      <c r="A106" s="86"/>
      <c r="B106" s="24" t="s">
        <v>139</v>
      </c>
      <c r="C106" s="26"/>
      <c r="D106" s="67">
        <v>22900</v>
      </c>
      <c r="E106" s="94"/>
      <c r="F106" s="93"/>
      <c r="G106" s="93"/>
      <c r="H106" s="93"/>
      <c r="I106" s="93"/>
      <c r="J106" s="94"/>
      <c r="K106" s="93"/>
      <c r="L106" s="93"/>
      <c r="M106" s="93"/>
      <c r="N106" s="93"/>
      <c r="O106" s="93"/>
      <c r="P106" s="93"/>
    </row>
    <row r="107" spans="1:16" ht="12.75">
      <c r="A107" s="86" t="s">
        <v>105</v>
      </c>
      <c r="B107" s="21" t="s">
        <v>106</v>
      </c>
      <c r="C107" s="26"/>
      <c r="D107" s="67">
        <f>SUM(D109:D111)</f>
        <v>1447452</v>
      </c>
      <c r="E107" s="94"/>
      <c r="F107" s="93"/>
      <c r="G107" s="93"/>
      <c r="H107" s="93"/>
      <c r="I107" s="93"/>
      <c r="J107" s="94"/>
      <c r="K107" s="93"/>
      <c r="L107" s="93"/>
      <c r="M107" s="93"/>
      <c r="N107" s="93"/>
      <c r="O107" s="93"/>
      <c r="P107" s="93"/>
    </row>
    <row r="108" spans="1:16" ht="12.75">
      <c r="A108" s="86"/>
      <c r="B108" s="24" t="s">
        <v>140</v>
      </c>
      <c r="C108" s="23"/>
      <c r="D108" s="67">
        <f>SUM(D109:D110)</f>
        <v>1440652</v>
      </c>
      <c r="E108" s="94"/>
      <c r="F108" s="93"/>
      <c r="G108" s="93"/>
      <c r="H108" s="93"/>
      <c r="I108" s="93"/>
      <c r="J108" s="94"/>
      <c r="K108" s="93"/>
      <c r="L108" s="93"/>
      <c r="M108" s="93"/>
      <c r="N108" s="93"/>
      <c r="O108" s="93"/>
      <c r="P108" s="93"/>
    </row>
    <row r="109" spans="1:16" ht="12.75">
      <c r="A109" s="86"/>
      <c r="B109" s="24"/>
      <c r="C109" s="23" t="s">
        <v>141</v>
      </c>
      <c r="D109" s="67">
        <v>517652</v>
      </c>
      <c r="E109" s="95"/>
      <c r="F109" s="93"/>
      <c r="G109" s="93"/>
      <c r="H109" s="93"/>
      <c r="I109" s="94"/>
      <c r="J109" s="94"/>
      <c r="K109" s="94"/>
      <c r="L109" s="93"/>
      <c r="M109" s="93"/>
      <c r="N109" s="93"/>
      <c r="O109" s="93"/>
      <c r="P109" s="93"/>
    </row>
    <row r="110" spans="1:16" ht="12.75">
      <c r="A110" s="86"/>
      <c r="B110" s="24"/>
      <c r="C110" s="23" t="s">
        <v>142</v>
      </c>
      <c r="D110" s="67">
        <v>923000</v>
      </c>
      <c r="E110" s="94"/>
      <c r="F110" s="93"/>
      <c r="G110" s="93"/>
      <c r="H110" s="93"/>
      <c r="I110" s="94"/>
      <c r="J110" s="94"/>
      <c r="K110" s="93"/>
      <c r="L110" s="93"/>
      <c r="M110" s="93"/>
      <c r="N110" s="93"/>
      <c r="O110" s="93"/>
      <c r="P110" s="93"/>
    </row>
    <row r="111" spans="1:16" ht="12.75">
      <c r="A111" s="86"/>
      <c r="B111" s="24" t="s">
        <v>139</v>
      </c>
      <c r="C111" s="23"/>
      <c r="D111" s="67">
        <v>6800</v>
      </c>
      <c r="E111" s="94"/>
      <c r="F111" s="93"/>
      <c r="G111" s="93"/>
      <c r="H111" s="93"/>
      <c r="I111" s="93"/>
      <c r="J111" s="94"/>
      <c r="K111" s="93"/>
      <c r="L111" s="93"/>
      <c r="M111" s="93"/>
      <c r="N111" s="93"/>
      <c r="O111" s="93"/>
      <c r="P111" s="93"/>
    </row>
    <row r="112" spans="1:16" ht="12.75">
      <c r="A112" s="86" t="s">
        <v>107</v>
      </c>
      <c r="B112" s="24" t="s">
        <v>187</v>
      </c>
      <c r="C112" s="23"/>
      <c r="D112" s="67">
        <v>6800</v>
      </c>
      <c r="E112" s="94"/>
      <c r="F112" s="93"/>
      <c r="G112" s="93"/>
      <c r="H112" s="93"/>
      <c r="I112" s="93"/>
      <c r="J112" s="94"/>
      <c r="K112" s="93"/>
      <c r="L112" s="93"/>
      <c r="M112" s="93"/>
      <c r="N112" s="93"/>
      <c r="O112" s="93"/>
      <c r="P112" s="93"/>
    </row>
    <row r="113" spans="1:16" ht="12.75">
      <c r="A113" s="86"/>
      <c r="B113" s="24" t="s">
        <v>139</v>
      </c>
      <c r="C113" s="23"/>
      <c r="D113" s="67">
        <v>6800</v>
      </c>
      <c r="E113" s="94"/>
      <c r="F113" s="93"/>
      <c r="G113" s="93"/>
      <c r="H113" s="93"/>
      <c r="I113" s="93"/>
      <c r="J113" s="94"/>
      <c r="K113" s="93"/>
      <c r="L113" s="93"/>
      <c r="M113" s="93"/>
      <c r="N113" s="93"/>
      <c r="O113" s="93"/>
      <c r="P113" s="93"/>
    </row>
    <row r="114" spans="1:16" ht="12.75">
      <c r="A114" s="86" t="s">
        <v>181</v>
      </c>
      <c r="B114" s="24" t="s">
        <v>182</v>
      </c>
      <c r="C114" s="23"/>
      <c r="D114" s="67">
        <v>174963</v>
      </c>
      <c r="E114" s="94"/>
      <c r="F114" s="93"/>
      <c r="G114" s="93"/>
      <c r="H114" s="93"/>
      <c r="I114" s="93"/>
      <c r="J114" s="94"/>
      <c r="K114" s="93"/>
      <c r="L114" s="93"/>
      <c r="M114" s="93"/>
      <c r="N114" s="93"/>
      <c r="O114" s="93"/>
      <c r="P114" s="93"/>
    </row>
    <row r="115" spans="1:16" ht="12.75">
      <c r="A115" s="86" t="s">
        <v>183</v>
      </c>
      <c r="B115" s="24" t="s">
        <v>184</v>
      </c>
      <c r="C115" s="23"/>
      <c r="D115" s="67">
        <v>71382</v>
      </c>
      <c r="E115" s="94"/>
      <c r="F115" s="93"/>
      <c r="G115" s="93"/>
      <c r="H115" s="93"/>
      <c r="I115" s="93"/>
      <c r="J115" s="94"/>
      <c r="K115" s="93"/>
      <c r="L115" s="93"/>
      <c r="M115" s="93"/>
      <c r="N115" s="93"/>
      <c r="O115" s="93"/>
      <c r="P115" s="93"/>
    </row>
    <row r="116" spans="1:16" ht="13.5" thickBot="1">
      <c r="A116" s="86" t="s">
        <v>185</v>
      </c>
      <c r="B116" s="24" t="s">
        <v>186</v>
      </c>
      <c r="C116" s="23"/>
      <c r="D116" s="67">
        <v>89674</v>
      </c>
      <c r="E116" s="94"/>
      <c r="F116" s="93"/>
      <c r="G116" s="93"/>
      <c r="H116" s="93"/>
      <c r="I116" s="93"/>
      <c r="J116" s="94"/>
      <c r="K116" s="93"/>
      <c r="L116" s="93"/>
      <c r="M116" s="93"/>
      <c r="N116" s="93"/>
      <c r="O116" s="93"/>
      <c r="P116" s="93"/>
    </row>
    <row r="117" spans="1:16" ht="13.5" thickBot="1">
      <c r="A117" s="89" t="s">
        <v>109</v>
      </c>
      <c r="B117" s="19" t="s">
        <v>110</v>
      </c>
      <c r="C117" s="22"/>
      <c r="D117" s="70">
        <f>SUM(D118:D124)</f>
        <v>323595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1:16" ht="12.75">
      <c r="A118" s="86" t="s">
        <v>111</v>
      </c>
      <c r="B118" s="21" t="s">
        <v>112</v>
      </c>
      <c r="C118" s="26"/>
      <c r="D118" s="67">
        <v>870</v>
      </c>
      <c r="E118" s="98"/>
      <c r="F118" s="94"/>
      <c r="G118" s="94"/>
      <c r="H118" s="94"/>
      <c r="I118" s="94"/>
      <c r="J118" s="94"/>
      <c r="K118" s="94"/>
      <c r="L118" s="94"/>
      <c r="M118" s="94"/>
      <c r="N118" s="93"/>
      <c r="O118" s="93"/>
      <c r="P118" s="93"/>
    </row>
    <row r="119" spans="1:16" ht="12.75">
      <c r="A119" s="86" t="s">
        <v>113</v>
      </c>
      <c r="B119" s="10" t="s">
        <v>114</v>
      </c>
      <c r="C119" s="23"/>
      <c r="D119" s="67">
        <v>113700</v>
      </c>
      <c r="E119" s="96"/>
      <c r="F119" s="94"/>
      <c r="G119" s="94"/>
      <c r="H119" s="94"/>
      <c r="I119" s="94"/>
      <c r="J119" s="94"/>
      <c r="K119" s="94"/>
      <c r="L119" s="94"/>
      <c r="M119" s="94"/>
      <c r="N119" s="93"/>
      <c r="O119" s="93"/>
      <c r="P119" s="93"/>
    </row>
    <row r="120" spans="1:16" ht="12.75">
      <c r="A120" s="86" t="s">
        <v>115</v>
      </c>
      <c r="B120" s="10" t="s">
        <v>144</v>
      </c>
      <c r="C120" s="23"/>
      <c r="D120" s="67">
        <v>59662</v>
      </c>
      <c r="E120" s="98"/>
      <c r="F120" s="94"/>
      <c r="G120" s="94"/>
      <c r="H120" s="94"/>
      <c r="I120" s="94"/>
      <c r="J120" s="94"/>
      <c r="K120" s="94"/>
      <c r="L120" s="94"/>
      <c r="M120" s="94"/>
      <c r="N120" s="93"/>
      <c r="O120" s="93"/>
      <c r="P120" s="93"/>
    </row>
    <row r="121" spans="1:16" ht="12.75">
      <c r="A121" s="86" t="s">
        <v>116</v>
      </c>
      <c r="B121" s="10" t="s">
        <v>117</v>
      </c>
      <c r="C121" s="23"/>
      <c r="D121" s="67">
        <v>68013</v>
      </c>
      <c r="E121" s="96"/>
      <c r="F121" s="94"/>
      <c r="G121" s="94"/>
      <c r="H121" s="94"/>
      <c r="I121" s="94"/>
      <c r="J121" s="94"/>
      <c r="K121" s="94"/>
      <c r="L121" s="94"/>
      <c r="M121" s="94"/>
      <c r="N121" s="93"/>
      <c r="O121" s="93"/>
      <c r="P121" s="93"/>
    </row>
    <row r="122" spans="1:16" ht="12.75">
      <c r="A122" s="86" t="s">
        <v>118</v>
      </c>
      <c r="B122" s="24" t="s">
        <v>119</v>
      </c>
      <c r="C122" s="23"/>
      <c r="D122" s="67">
        <v>15000</v>
      </c>
      <c r="E122" s="96"/>
      <c r="F122" s="94"/>
      <c r="G122" s="94"/>
      <c r="H122" s="94"/>
      <c r="I122" s="94"/>
      <c r="J122" s="94"/>
      <c r="K122" s="94"/>
      <c r="L122" s="94"/>
      <c r="M122" s="94"/>
      <c r="N122" s="93"/>
      <c r="O122" s="93"/>
      <c r="P122" s="93"/>
    </row>
    <row r="123" spans="1:16" ht="12.75">
      <c r="A123" s="86" t="s">
        <v>120</v>
      </c>
      <c r="B123" s="10" t="s">
        <v>121</v>
      </c>
      <c r="C123" s="23"/>
      <c r="D123" s="67">
        <v>10900</v>
      </c>
      <c r="E123" s="98"/>
      <c r="F123" s="94"/>
      <c r="G123" s="94"/>
      <c r="H123" s="94"/>
      <c r="I123" s="94"/>
      <c r="J123" s="94"/>
      <c r="K123" s="94"/>
      <c r="L123" s="94"/>
      <c r="M123" s="94"/>
      <c r="N123" s="93"/>
      <c r="O123" s="93"/>
      <c r="P123" s="93"/>
    </row>
    <row r="124" spans="1:16" ht="13.5" thickBot="1">
      <c r="A124" s="91" t="s">
        <v>122</v>
      </c>
      <c r="B124" s="12" t="s">
        <v>123</v>
      </c>
      <c r="C124" s="25"/>
      <c r="D124" s="73">
        <v>55450</v>
      </c>
      <c r="E124" s="96"/>
      <c r="F124" s="94"/>
      <c r="G124" s="94"/>
      <c r="H124" s="94"/>
      <c r="I124" s="94"/>
      <c r="J124" s="94"/>
      <c r="K124" s="94"/>
      <c r="L124" s="94"/>
      <c r="M124" s="94"/>
      <c r="N124" s="93"/>
      <c r="O124" s="93"/>
      <c r="P124" s="93"/>
    </row>
    <row r="125" spans="1:12" ht="12.75">
      <c r="A125" s="93"/>
      <c r="B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1:12" ht="12.75">
      <c r="A126" s="93"/>
      <c r="B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12" ht="12.75">
      <c r="A127" s="93"/>
      <c r="B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1:12" ht="12.75">
      <c r="A128" s="93"/>
      <c r="B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1:12" ht="12.75">
      <c r="A129" s="93"/>
      <c r="B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1:16" ht="12.75">
      <c r="A130" s="32"/>
      <c r="B130" s="31"/>
      <c r="C130" s="31"/>
      <c r="D130" s="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1:16" ht="12.75">
      <c r="A131" s="32"/>
      <c r="B131" s="31"/>
      <c r="C131" s="31"/>
      <c r="D131" s="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5:16" ht="12.75"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5:16" ht="12.75"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5:16" ht="12.75"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5:16" ht="12.75"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5:16" ht="12.75"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5:16" ht="12.75"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5:16" ht="12.75"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5:16" ht="12.75"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5:16" ht="13.5" customHeight="1"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1:16" ht="12.75">
      <c r="A141" s="27"/>
      <c r="B141" s="28"/>
      <c r="C141" s="29"/>
      <c r="D141" s="30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5:16" ht="12.75"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1:16" ht="12.75">
      <c r="A143" s="27"/>
      <c r="B143" s="28"/>
      <c r="C143" s="29"/>
      <c r="D143" s="30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5:16" ht="12.75"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5:16" ht="12.75"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5:16" ht="12.75"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5:16" ht="12.75"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1:16" ht="12.75">
      <c r="A148" s="27"/>
      <c r="B148" s="28"/>
      <c r="C148" s="29"/>
      <c r="D148" s="30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1:16" ht="12.75">
      <c r="A149" s="32"/>
      <c r="B149" s="31"/>
      <c r="C149" s="31"/>
      <c r="D149" s="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5:16" ht="12.75"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5:16" ht="12.75"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5:16" ht="12.75"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5:16" ht="12.75"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5:16" ht="12.75"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5:16" ht="12.75"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5:16" ht="12.75"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5:16" ht="12.75"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5:16" ht="12.75"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5:16" ht="12.75"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5:16" ht="12.75"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5:16" ht="12.75"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5:16" ht="12.75"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5:16" ht="12.75"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5:16" ht="12.75"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5:16" ht="12.75"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5:16" ht="12.75"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5:16" ht="12.75"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5:16" ht="12.75"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5:16" ht="12.75"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5:16" ht="12.75"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5:16" ht="12.75"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5:16" ht="12.75"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5:16" ht="12.75"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5:16" ht="12.75"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5:16" ht="12.75"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5:16" ht="12.75"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5:16" ht="12.75"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5:16" ht="12.75"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5:16" ht="12.75"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5:16" ht="12.75"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5:16" ht="12.75"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5:16" ht="12.75"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5:16" ht="12.75"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5:16" ht="12.75"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5:16" ht="12.75"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5:16" ht="12.75"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5:16" ht="12.75"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5:16" ht="12.75"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5:16" ht="12.75"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5:16" ht="12.75"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5:16" ht="12.75"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5:16" ht="12.75"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5:16" ht="12.75"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5:16" ht="12.75"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5:16" ht="12.75"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5:16" ht="12.75"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5:16" ht="12.75"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5:16" ht="12.75"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5:16" ht="12.75"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5:16" ht="12.75"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5:16" ht="12.75"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5:16" ht="12.75"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5:16" ht="12.75"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5:16" ht="12.75"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5:16" ht="12.75"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5:16" ht="12.75"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5:16" ht="12.75"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5:16" ht="12.75"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5:16" ht="12.75"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5:16" ht="12.75"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5:16" ht="12.75"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5:16" ht="12.75"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5:16" ht="12.75"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5:16" ht="12.75"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5:16" ht="12.75"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5:16" ht="12.75"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5:16" ht="12.75"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5:16" ht="12.75"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5:16" ht="12.75"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5:16" ht="12.75"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5:16" ht="12.75"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5:16" ht="12.75"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5:16" ht="12.75"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5:16" ht="12.75"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5:16" ht="12.75"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5:16" ht="12.75"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5:16" ht="12.75"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5:16" ht="12.75"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5:16" ht="12.75"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5:16" ht="12.75"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5:16" ht="12.75"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5:16" ht="12.75"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5:16" ht="12.75"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5:16" ht="12.75"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5:16" ht="12.75"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5:16" ht="12.75"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5:16" ht="12.75"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5:16" ht="12.75"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5:16" ht="12.75"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5:16" ht="12.75"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5:16" ht="12.75"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5:16" ht="12.75"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5:16" ht="12.75"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5:16" ht="12.75"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5:16" ht="12.75"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5:16" ht="12.75"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5:16" ht="12.75"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5:16" ht="12.75"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5:16" ht="12.75"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5:16" ht="12.75"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5:16" ht="12.75"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5:16" ht="12.75"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5:16" ht="12.75"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5:16" ht="12.75"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5:16" ht="12.75"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5:16" ht="12.75"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5:16" ht="12.75"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5:16" ht="12.75"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5:16" ht="12.75"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5:16" ht="12.75"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5:16" ht="12.75"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5:16" ht="12.75"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5:16" ht="12.75"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5:16" ht="12.75"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5:16" ht="12.75"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5:16" ht="12.75"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5:16" ht="12.75"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5:16" ht="12.75"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5:16" ht="12.75"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5:16" ht="12.75"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5:16" ht="12.75"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5:16" ht="12.75"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5:16" ht="12.75"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5:16" ht="12.75"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5:16" ht="12.75"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5:16" ht="12.75"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5:16" ht="12.75"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5:16" ht="12.75"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5:16" ht="12.75"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5:16" ht="12.75"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5:16" ht="12.75"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5:16" ht="12.75"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5:16" ht="12.75"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5:16" ht="12.75"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5:16" ht="12.75"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5:16" ht="12.75"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5:16" ht="12.75"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5:16" ht="12.75"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5:16" ht="12.75"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5:16" ht="12.75"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5:16" ht="12.75"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5:16" ht="12.75"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5:16" ht="12.75"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5:16" ht="12.75"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5:16" ht="12.75"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5:16" ht="12.75"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5:16" ht="12.75"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5:16" ht="12.75"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5:16" ht="12.75"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5:16" ht="12.75"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5:16" ht="12.75"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5:16" ht="12.75"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5:16" ht="12.75"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5:16" ht="12.75"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5:16" ht="12.75"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5:16" ht="12.75"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5:16" ht="12.75"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5:16" ht="12.75"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5:16" ht="12.75"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5:16" ht="12.75"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5:16" ht="12.75"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5:16" ht="12.75"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5:16" ht="12.75"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5:16" ht="12.75"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5:16" ht="12.75"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5:16" ht="12.75"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5:16" ht="12.75"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5:16" ht="12.75"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5:16" ht="12.75"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5:16" ht="12.75"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5:16" ht="12.75"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5:16" ht="12.75"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5:16" ht="12.75"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5:16" ht="12.75"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5:16" ht="12.75"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5:16" ht="12.75"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5:16" ht="12.75"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5:16" ht="12.75"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5:16" ht="12.75"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5:16" ht="12.75"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5:16" ht="12.75"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5:16" ht="12.75"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5:16" ht="12.75"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5:16" ht="12.75"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5:16" ht="12.75"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5:16" ht="12.75"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5:16" ht="12.75"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5:16" ht="12.75"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5:16" ht="12.75"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5:16" ht="12.75"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5:16" ht="12.75"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5:16" ht="12.75"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5:16" ht="12.75"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5:16" ht="12.75"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5:16" ht="12.75"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5:16" ht="12.75"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5:16" ht="12.75"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5:16" ht="12.75"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5:16" ht="12.75"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5:16" ht="12.75"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5:16" ht="12.75"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5:16" ht="12.75"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5:16" ht="12.75"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5:16" ht="12.75"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5:16" ht="12.75"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5:16" ht="12.75"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5:16" ht="12.75"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5:16" ht="12.75"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5:16" ht="12.75"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5:16" ht="12.75"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5:16" ht="12.75"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5:16" ht="12.75"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5:16" ht="12.75"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5:16" ht="12.75"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5:16" ht="12.75"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5:16" ht="12.75"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5:16" ht="12.75"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5:16" ht="12.75"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5:16" ht="12.75"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5:16" ht="12.75"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5:16" ht="12.75"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5:16" ht="12.75"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5:16" ht="12.75"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5:16" ht="12.75"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5:16" ht="12.75"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5:16" ht="12.75"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5:16" ht="12.75"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5:16" ht="12.75"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5:16" ht="12.75"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5:16" ht="12.75"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5:16" ht="12.75"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5:16" ht="12.75"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5:16" ht="12.75"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5:16" ht="12.75"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5:16" ht="12.75"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5:16" ht="12.75"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5:16" ht="12.75"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5:16" ht="12.75"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5:16" ht="12.75"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5:16" ht="12.75"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5:16" ht="12.75"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5:16" ht="12.75"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5:16" ht="12.75"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5:16" ht="12.75"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5:16" ht="12.75"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5:16" ht="12.75"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5:16" ht="12.75"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5:16" ht="12.75"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5:16" ht="12.75"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5:16" ht="12.75"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5:16" ht="12.75"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5:16" ht="12.75"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5:16" ht="12.75"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5:16" ht="12.75"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5:16" ht="12.75"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5:16" ht="12.75"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5:16" ht="12.75"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5:16" ht="12.75"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5:16" ht="12.75"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5:16" ht="12.75"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5:16" ht="12.75"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  <row r="412" spans="5:16" ht="12.75"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3" spans="5:16" ht="12.75"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</row>
    <row r="414" spans="5:16" ht="12.75"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</row>
    <row r="415" spans="5:16" ht="12.75"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</row>
    <row r="416" spans="5:16" ht="12.75"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</row>
    <row r="417" spans="5:16" ht="12.75"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</row>
    <row r="418" spans="5:16" ht="12.75"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</row>
    <row r="419" spans="5:16" ht="12.75"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</row>
    <row r="420" spans="5:16" ht="12.75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5:16" ht="12.75"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5:16" ht="12.75"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</row>
    <row r="423" spans="5:16" ht="12.75"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</row>
    <row r="424" spans="5:16" ht="12.75"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</row>
    <row r="425" spans="5:16" ht="12.75"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</row>
    <row r="426" spans="5:16" ht="12.75"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</row>
    <row r="427" spans="5:16" ht="12.75"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</row>
    <row r="428" spans="5:16" ht="12.75"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</row>
    <row r="429" spans="5:16" ht="12.75"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</row>
    <row r="430" spans="5:16" ht="12.75"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</row>
    <row r="431" spans="5:16" ht="12.75"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</row>
    <row r="432" spans="5:16" ht="12.75"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</row>
    <row r="433" spans="5:16" ht="12.75"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</row>
    <row r="434" spans="5:16" ht="12.75"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</row>
    <row r="435" spans="5:16" ht="12.75"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</row>
    <row r="436" spans="5:16" ht="12.75"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</row>
    <row r="437" spans="5:16" ht="12.75"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</row>
    <row r="438" spans="5:16" ht="12.75"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</row>
    <row r="439" spans="5:16" ht="12.75"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</row>
    <row r="440" spans="5:16" ht="12.75"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</row>
    <row r="441" spans="5:16" ht="12.75"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</row>
    <row r="442" spans="5:16" ht="12.75"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</row>
    <row r="443" spans="5:16" ht="12.75"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</row>
    <row r="444" spans="5:16" ht="12.75"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</row>
    <row r="445" spans="5:16" ht="12.75"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</row>
    <row r="446" spans="5:16" ht="12.75"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</row>
    <row r="447" spans="5:16" ht="12.75"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</row>
    <row r="448" spans="5:16" ht="12.75"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</row>
    <row r="449" spans="5:16" ht="12.75"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</row>
    <row r="450" spans="5:16" ht="12.75"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</row>
    <row r="451" spans="5:16" ht="12.75"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</row>
    <row r="452" spans="5:16" ht="12.75"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</row>
    <row r="453" spans="5:16" ht="12.75"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</row>
    <row r="454" spans="5:16" ht="12.75"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</row>
    <row r="455" spans="5:16" ht="12.75"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</row>
    <row r="456" spans="5:16" ht="12.75"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</row>
    <row r="457" spans="5:16" ht="12.75"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</row>
    <row r="458" spans="5:16" ht="12.75"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</row>
    <row r="459" spans="5:16" ht="12.75"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</row>
    <row r="460" spans="5:16" ht="12.75"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</row>
    <row r="461" spans="5:16" ht="12.75"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</row>
    <row r="462" spans="5:16" ht="12.75"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</row>
    <row r="463" spans="5:16" ht="12.75"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</row>
    <row r="464" spans="5:16" ht="12.75"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</row>
    <row r="465" spans="5:16" ht="12.75"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</row>
    <row r="466" spans="5:16" ht="12.75"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</row>
    <row r="467" spans="5:16" ht="12.75"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</row>
    <row r="468" spans="5:16" ht="12.75"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</row>
    <row r="469" spans="5:16" ht="12.75"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</row>
    <row r="470" spans="5:16" ht="12.75"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</row>
    <row r="471" spans="5:16" ht="12.75"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</row>
    <row r="472" spans="5:16" ht="12.75"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</row>
    <row r="473" spans="5:16" ht="12.75"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</row>
    <row r="474" spans="5:16" ht="12.75"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</row>
    <row r="475" spans="5:16" ht="12.75"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</row>
    <row r="476" spans="5:16" ht="12.75"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</row>
    <row r="477" spans="5:16" ht="12.75"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</row>
    <row r="478" spans="5:16" ht="12.75"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</row>
    <row r="479" spans="5:16" ht="12.75"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</row>
    <row r="480" spans="5:16" ht="12.75"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</row>
    <row r="481" spans="5:16" ht="12.75"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</row>
    <row r="482" spans="5:16" ht="12.75"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</row>
    <row r="483" spans="5:16" ht="12.75"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1"/>
  <sheetViews>
    <sheetView zoomScalePageLayoutView="0" workbookViewId="0" topLeftCell="A25">
      <selection activeCell="G47" sqref="G47"/>
    </sheetView>
  </sheetViews>
  <sheetFormatPr defaultColWidth="9.140625" defaultRowHeight="12.75"/>
  <cols>
    <col min="3" max="3" width="48.140625" style="0" customWidth="1"/>
    <col min="4" max="4" width="19.57421875" style="0" customWidth="1"/>
  </cols>
  <sheetData>
    <row r="4" ht="12.75">
      <c r="C4" s="97" t="s">
        <v>173</v>
      </c>
    </row>
    <row r="5" spans="1:4" ht="13.5" thickBot="1">
      <c r="A5" s="1"/>
      <c r="B5" s="2"/>
      <c r="C5" s="3"/>
      <c r="D5" s="4"/>
    </row>
    <row r="6" spans="1:4" ht="13.5" thickBot="1">
      <c r="A6" s="5"/>
      <c r="B6" s="6"/>
      <c r="C6" s="7"/>
      <c r="D6" s="46" t="s">
        <v>0</v>
      </c>
    </row>
    <row r="7" spans="1:4" ht="13.5" thickBot="1">
      <c r="A7" s="5"/>
      <c r="B7" s="33" t="s">
        <v>1</v>
      </c>
      <c r="C7" s="34"/>
      <c r="D7" s="57">
        <f>SUM(D8,D13,D32,D39)</f>
        <v>4554478</v>
      </c>
    </row>
    <row r="8" spans="1:4" ht="13.5" thickBot="1">
      <c r="A8" s="75">
        <v>30</v>
      </c>
      <c r="B8" s="38" t="s">
        <v>2</v>
      </c>
      <c r="C8" s="35"/>
      <c r="D8" s="58">
        <f>SUM(D9:D12)</f>
        <v>1861800</v>
      </c>
    </row>
    <row r="9" spans="1:4" ht="12.75">
      <c r="A9" s="76">
        <v>3000</v>
      </c>
      <c r="B9" s="8"/>
      <c r="C9" s="9" t="s">
        <v>3</v>
      </c>
      <c r="D9" s="59">
        <v>1817700</v>
      </c>
    </row>
    <row r="10" spans="1:4" ht="12.75">
      <c r="A10" s="77">
        <v>3030</v>
      </c>
      <c r="B10" s="10"/>
      <c r="C10" s="9" t="s">
        <v>4</v>
      </c>
      <c r="D10" s="59">
        <v>38400</v>
      </c>
    </row>
    <row r="11" spans="1:4" ht="12.75">
      <c r="A11" s="77">
        <v>3044</v>
      </c>
      <c r="B11" s="10"/>
      <c r="C11" s="9" t="s">
        <v>5</v>
      </c>
      <c r="D11" s="59">
        <v>1700</v>
      </c>
    </row>
    <row r="12" spans="1:4" ht="13.5" thickBot="1">
      <c r="A12" s="77">
        <v>3045</v>
      </c>
      <c r="B12" s="10"/>
      <c r="C12" s="9" t="s">
        <v>6</v>
      </c>
      <c r="D12" s="59">
        <v>4000</v>
      </c>
    </row>
    <row r="13" spans="1:4" ht="13.5" thickBot="1">
      <c r="A13" s="75">
        <v>32</v>
      </c>
      <c r="B13" s="33" t="s">
        <v>7</v>
      </c>
      <c r="C13" s="35"/>
      <c r="D13" s="58">
        <f>SUM(D14:D15,D20,D26:D27,D31)</f>
        <v>816252.8</v>
      </c>
    </row>
    <row r="14" spans="1:4" ht="12.75">
      <c r="A14" s="78">
        <v>320</v>
      </c>
      <c r="B14" s="47"/>
      <c r="C14" s="48" t="s">
        <v>145</v>
      </c>
      <c r="D14" s="61">
        <v>5300</v>
      </c>
    </row>
    <row r="15" spans="1:4" ht="12.75">
      <c r="A15" s="79">
        <v>3220</v>
      </c>
      <c r="B15" s="49"/>
      <c r="C15" s="11" t="s">
        <v>146</v>
      </c>
      <c r="D15" s="62">
        <f>SUM(D16:D19)</f>
        <v>587300</v>
      </c>
    </row>
    <row r="16" spans="1:4" ht="12.75">
      <c r="A16" s="79"/>
      <c r="B16" s="49"/>
      <c r="C16" s="11" t="s">
        <v>137</v>
      </c>
      <c r="D16" s="62">
        <v>45800</v>
      </c>
    </row>
    <row r="17" spans="1:4" ht="12.75">
      <c r="A17" s="79"/>
      <c r="B17" s="49"/>
      <c r="C17" s="11" t="s">
        <v>138</v>
      </c>
      <c r="D17" s="62">
        <v>95500</v>
      </c>
    </row>
    <row r="18" spans="1:4" ht="12.75">
      <c r="A18" s="79"/>
      <c r="B18" s="49"/>
      <c r="C18" s="11" t="s">
        <v>140</v>
      </c>
      <c r="D18" s="62">
        <v>50000</v>
      </c>
    </row>
    <row r="19" spans="1:4" ht="12.75">
      <c r="A19" s="79"/>
      <c r="B19" s="49"/>
      <c r="C19" s="11" t="s">
        <v>147</v>
      </c>
      <c r="D19" s="62">
        <v>396000</v>
      </c>
    </row>
    <row r="20" spans="1:4" ht="12.75">
      <c r="A20" s="79">
        <v>3221</v>
      </c>
      <c r="B20" s="49"/>
      <c r="C20" s="11" t="s">
        <v>148</v>
      </c>
      <c r="D20" s="62">
        <f>SUM(D21:D25)</f>
        <v>211100</v>
      </c>
    </row>
    <row r="21" spans="1:4" ht="12.75">
      <c r="A21" s="79"/>
      <c r="B21" s="49"/>
      <c r="C21" s="11" t="s">
        <v>135</v>
      </c>
      <c r="D21" s="62">
        <v>43500</v>
      </c>
    </row>
    <row r="22" spans="1:4" ht="12.75">
      <c r="A22" s="79"/>
      <c r="B22" s="49"/>
      <c r="C22" s="11" t="s">
        <v>149</v>
      </c>
      <c r="D22" s="62">
        <v>61000</v>
      </c>
    </row>
    <row r="23" spans="1:4" ht="12.75">
      <c r="A23" s="79"/>
      <c r="B23" s="49"/>
      <c r="C23" s="11" t="s">
        <v>150</v>
      </c>
      <c r="D23" s="62">
        <v>22700</v>
      </c>
    </row>
    <row r="24" spans="1:4" ht="12.75">
      <c r="A24" s="79"/>
      <c r="B24" s="49"/>
      <c r="C24" s="11" t="s">
        <v>151</v>
      </c>
      <c r="D24" s="62">
        <v>5000</v>
      </c>
    </row>
    <row r="25" spans="1:4" ht="12.75">
      <c r="A25" s="79"/>
      <c r="B25" s="49"/>
      <c r="C25" s="11" t="s">
        <v>152</v>
      </c>
      <c r="D25" s="62">
        <v>78900</v>
      </c>
    </row>
    <row r="26" spans="1:4" ht="12.75">
      <c r="A26" s="79">
        <v>3229</v>
      </c>
      <c r="B26" s="49"/>
      <c r="C26" s="11" t="s">
        <v>153</v>
      </c>
      <c r="D26" s="62">
        <v>3200</v>
      </c>
    </row>
    <row r="27" spans="1:4" ht="12.75">
      <c r="A27" s="79">
        <v>3232</v>
      </c>
      <c r="B27" s="49"/>
      <c r="C27" s="11" t="s">
        <v>154</v>
      </c>
      <c r="D27" s="62">
        <f>SUM(D28:D30)</f>
        <v>6952.8</v>
      </c>
    </row>
    <row r="28" spans="1:4" ht="12.75">
      <c r="A28" s="79"/>
      <c r="B28" s="49"/>
      <c r="C28" s="11" t="s">
        <v>155</v>
      </c>
      <c r="D28" s="62">
        <v>3252.8</v>
      </c>
    </row>
    <row r="29" spans="1:4" ht="12.75">
      <c r="A29" s="79"/>
      <c r="B29" s="49"/>
      <c r="C29" s="11" t="s">
        <v>156</v>
      </c>
      <c r="D29" s="62">
        <v>3643</v>
      </c>
    </row>
    <row r="30" spans="1:4" ht="12.75">
      <c r="A30" s="79"/>
      <c r="B30" s="49"/>
      <c r="C30" s="11" t="s">
        <v>172</v>
      </c>
      <c r="D30" s="62">
        <v>57</v>
      </c>
    </row>
    <row r="31" spans="1:4" ht="13.5" thickBot="1">
      <c r="A31" s="80">
        <v>3237</v>
      </c>
      <c r="B31" s="50"/>
      <c r="C31" s="13" t="s">
        <v>157</v>
      </c>
      <c r="D31" s="63">
        <v>2400</v>
      </c>
    </row>
    <row r="32" spans="1:4" ht="13.5" thickBot="1">
      <c r="A32" s="80" t="s">
        <v>8</v>
      </c>
      <c r="B32" s="36" t="s">
        <v>9</v>
      </c>
      <c r="C32" s="37"/>
      <c r="D32" s="60">
        <f>SUM(D33:D35)</f>
        <v>1855525.2</v>
      </c>
    </row>
    <row r="33" spans="1:4" ht="12.75">
      <c r="A33" s="77" t="s">
        <v>10</v>
      </c>
      <c r="B33" s="10"/>
      <c r="C33" s="9" t="s">
        <v>11</v>
      </c>
      <c r="D33" s="61">
        <v>565000</v>
      </c>
    </row>
    <row r="34" spans="1:4" ht="12.75">
      <c r="A34" s="77" t="s">
        <v>12</v>
      </c>
      <c r="B34" s="10"/>
      <c r="C34" s="11" t="s">
        <v>13</v>
      </c>
      <c r="D34" s="59">
        <v>1118000</v>
      </c>
    </row>
    <row r="35" spans="1:4" ht="12.75">
      <c r="A35" s="77" t="s">
        <v>8</v>
      </c>
      <c r="B35" s="10"/>
      <c r="C35" s="11" t="s">
        <v>14</v>
      </c>
      <c r="D35" s="62">
        <f>SUM(D36:D38)</f>
        <v>172525.2</v>
      </c>
    </row>
    <row r="36" spans="1:4" ht="12.75">
      <c r="A36" s="81"/>
      <c r="B36" s="10"/>
      <c r="C36" s="11" t="s">
        <v>158</v>
      </c>
      <c r="D36" s="62">
        <v>80000</v>
      </c>
    </row>
    <row r="37" spans="1:4" ht="12.75">
      <c r="A37" s="81"/>
      <c r="B37" s="10"/>
      <c r="C37" s="11" t="s">
        <v>159</v>
      </c>
      <c r="D37" s="62">
        <v>15525.2</v>
      </c>
    </row>
    <row r="38" spans="1:4" ht="13.5" thickBot="1">
      <c r="A38" s="82"/>
      <c r="B38" s="12"/>
      <c r="C38" s="13" t="s">
        <v>160</v>
      </c>
      <c r="D38" s="63">
        <v>77000</v>
      </c>
    </row>
    <row r="39" spans="1:4" ht="13.5" thickBot="1">
      <c r="A39" s="75" t="s">
        <v>15</v>
      </c>
      <c r="B39" s="33" t="s">
        <v>16</v>
      </c>
      <c r="C39" s="35"/>
      <c r="D39" s="58">
        <f>SUM(D40:D42)</f>
        <v>20900</v>
      </c>
    </row>
    <row r="40" spans="1:4" ht="12.75">
      <c r="A40" s="77">
        <v>382540</v>
      </c>
      <c r="B40" s="8"/>
      <c r="C40" s="9" t="s">
        <v>161</v>
      </c>
      <c r="D40" s="64">
        <v>12500</v>
      </c>
    </row>
    <row r="41" spans="1:4" ht="12.75">
      <c r="A41" s="77">
        <v>3882</v>
      </c>
      <c r="B41" s="10"/>
      <c r="C41" s="9" t="s">
        <v>162</v>
      </c>
      <c r="D41" s="65">
        <v>6600</v>
      </c>
    </row>
    <row r="42" spans="1:4" ht="12.75">
      <c r="A42" s="77" t="s">
        <v>17</v>
      </c>
      <c r="B42" s="10"/>
      <c r="C42" s="9" t="s">
        <v>163</v>
      </c>
      <c r="D42" s="62">
        <f>SUM(D43)</f>
        <v>1800</v>
      </c>
    </row>
    <row r="43" spans="1:4" ht="13.5" thickBot="1">
      <c r="A43" s="81"/>
      <c r="B43" s="10"/>
      <c r="C43" s="9" t="s">
        <v>164</v>
      </c>
      <c r="D43" s="62">
        <v>1800</v>
      </c>
    </row>
    <row r="44" spans="1:4" ht="13.5" thickBot="1">
      <c r="A44" s="75"/>
      <c r="B44" s="33" t="s">
        <v>18</v>
      </c>
      <c r="C44" s="35"/>
      <c r="D44" s="58">
        <f>SUM(D45,D49)</f>
        <v>4347699.5</v>
      </c>
    </row>
    <row r="45" spans="1:4" ht="13.5" thickBot="1">
      <c r="A45" s="83" t="s">
        <v>19</v>
      </c>
      <c r="B45" s="36" t="s">
        <v>20</v>
      </c>
      <c r="C45" s="37"/>
      <c r="D45" s="60">
        <f>SUM(D46:D48)</f>
        <v>311256</v>
      </c>
    </row>
    <row r="46" spans="1:4" ht="12.75">
      <c r="A46" s="77">
        <v>413</v>
      </c>
      <c r="B46" s="10"/>
      <c r="C46" s="15" t="s">
        <v>21</v>
      </c>
      <c r="D46" s="62">
        <v>133640</v>
      </c>
    </row>
    <row r="47" spans="1:4" ht="12.75">
      <c r="A47" s="77">
        <v>4500</v>
      </c>
      <c r="B47" s="10"/>
      <c r="C47" s="16" t="s">
        <v>22</v>
      </c>
      <c r="D47" s="62">
        <v>161637</v>
      </c>
    </row>
    <row r="48" spans="1:4" ht="13.5" thickBot="1">
      <c r="A48" s="84">
        <v>452</v>
      </c>
      <c r="B48" s="17"/>
      <c r="C48" s="18" t="s">
        <v>23</v>
      </c>
      <c r="D48" s="59">
        <v>15979</v>
      </c>
    </row>
    <row r="49" spans="1:4" ht="13.5" thickBot="1">
      <c r="A49" s="80"/>
      <c r="B49" s="33" t="s">
        <v>24</v>
      </c>
      <c r="C49" s="35"/>
      <c r="D49" s="58">
        <f>SUM(D50:D52)</f>
        <v>4036443.5</v>
      </c>
    </row>
    <row r="50" spans="1:4" ht="12.75">
      <c r="A50" s="77">
        <v>50</v>
      </c>
      <c r="B50" s="10"/>
      <c r="C50" s="9" t="s">
        <v>25</v>
      </c>
      <c r="D50" s="61">
        <v>2768283</v>
      </c>
    </row>
    <row r="51" spans="1:4" ht="12.75">
      <c r="A51" s="77">
        <v>55</v>
      </c>
      <c r="B51" s="10"/>
      <c r="C51" s="9" t="s">
        <v>26</v>
      </c>
      <c r="D51" s="62">
        <v>1266148.5</v>
      </c>
    </row>
    <row r="52" spans="1:4" ht="13.5" thickBot="1">
      <c r="A52" s="82">
        <v>60</v>
      </c>
      <c r="B52" s="12"/>
      <c r="C52" s="14" t="s">
        <v>27</v>
      </c>
      <c r="D52" s="92">
        <v>2012</v>
      </c>
    </row>
    <row r="53" spans="1:4" ht="13.5" thickBot="1">
      <c r="A53" s="75"/>
      <c r="B53" s="39" t="s">
        <v>28</v>
      </c>
      <c r="C53" s="40"/>
      <c r="D53" s="54">
        <f>D7-D44</f>
        <v>206778.5</v>
      </c>
    </row>
    <row r="54" spans="1:4" ht="12.75">
      <c r="A54" s="85"/>
      <c r="B54" s="51"/>
      <c r="C54" s="42"/>
      <c r="D54" s="66"/>
    </row>
    <row r="55" spans="1:4" ht="12.75">
      <c r="A55" s="85"/>
      <c r="B55" s="51"/>
      <c r="C55" s="42"/>
      <c r="D55" s="66"/>
    </row>
    <row r="56" spans="1:4" ht="13.5" thickBot="1">
      <c r="A56" s="85"/>
      <c r="B56" s="51"/>
      <c r="C56" s="42"/>
      <c r="D56" s="66"/>
    </row>
    <row r="57" spans="1:4" ht="13.5" thickBot="1">
      <c r="A57" s="75"/>
      <c r="B57" s="39" t="s">
        <v>29</v>
      </c>
      <c r="C57" s="40"/>
      <c r="D57" s="55">
        <f>SUM(D58:D61)</f>
        <v>-434278.5</v>
      </c>
    </row>
    <row r="58" spans="1:4" ht="12.75">
      <c r="A58" s="86" t="s">
        <v>165</v>
      </c>
      <c r="B58" s="21"/>
      <c r="C58" s="15" t="s">
        <v>30</v>
      </c>
      <c r="D58" s="67">
        <v>-5450</v>
      </c>
    </row>
    <row r="59" spans="1:4" ht="12.75">
      <c r="A59" s="86" t="s">
        <v>170</v>
      </c>
      <c r="B59" s="21"/>
      <c r="C59" s="15" t="s">
        <v>171</v>
      </c>
      <c r="D59" s="67">
        <v>-392967.5</v>
      </c>
    </row>
    <row r="60" spans="1:4" ht="12.75">
      <c r="A60" s="86" t="s">
        <v>166</v>
      </c>
      <c r="B60" s="10"/>
      <c r="C60" s="9" t="s">
        <v>31</v>
      </c>
      <c r="D60" s="67">
        <v>639</v>
      </c>
    </row>
    <row r="61" spans="1:4" ht="13.5" thickBot="1">
      <c r="A61" s="86" t="s">
        <v>167</v>
      </c>
      <c r="B61" s="21"/>
      <c r="C61" s="15" t="s">
        <v>168</v>
      </c>
      <c r="D61" s="67">
        <v>-36500</v>
      </c>
    </row>
    <row r="62" spans="1:4" ht="13.5" thickBot="1">
      <c r="A62" s="75"/>
      <c r="B62" s="33" t="s">
        <v>32</v>
      </c>
      <c r="C62" s="41"/>
      <c r="D62" s="56">
        <f>SUM(D53,D57)</f>
        <v>-227500</v>
      </c>
    </row>
    <row r="63" spans="1:4" ht="13.5" thickBot="1">
      <c r="A63" s="75"/>
      <c r="B63" s="39" t="s">
        <v>33</v>
      </c>
      <c r="C63" s="40"/>
      <c r="D63" s="55">
        <f>SUM(D64:D65)</f>
        <v>224000</v>
      </c>
    </row>
    <row r="64" spans="1:4" ht="12.75">
      <c r="A64" s="86" t="s">
        <v>34</v>
      </c>
      <c r="B64" s="21"/>
      <c r="C64" s="15" t="s">
        <v>35</v>
      </c>
      <c r="D64" s="68">
        <v>382900</v>
      </c>
    </row>
    <row r="65" spans="1:4" ht="13.5" thickBot="1">
      <c r="A65" s="86" t="s">
        <v>36</v>
      </c>
      <c r="B65" s="10"/>
      <c r="C65" s="9" t="s">
        <v>37</v>
      </c>
      <c r="D65" s="69">
        <v>-158900</v>
      </c>
    </row>
    <row r="66" spans="1:4" ht="13.5" thickBot="1">
      <c r="A66" s="87">
        <v>1001</v>
      </c>
      <c r="B66" s="33" t="s">
        <v>38</v>
      </c>
      <c r="C66" s="41"/>
      <c r="D66" s="56">
        <v>3500</v>
      </c>
    </row>
    <row r="67" spans="1:4" ht="13.5" thickBot="1">
      <c r="A67" s="88" t="s">
        <v>169</v>
      </c>
      <c r="B67" s="52"/>
      <c r="C67" s="53"/>
      <c r="D67" s="55">
        <f>SUM(D68,D74,D76,D82,D85,D92,D107,D123)</f>
        <v>4782617</v>
      </c>
    </row>
    <row r="68" spans="1:4" ht="13.5" thickBot="1">
      <c r="A68" s="89" t="s">
        <v>39</v>
      </c>
      <c r="B68" s="19" t="s">
        <v>40</v>
      </c>
      <c r="C68" s="20"/>
      <c r="D68" s="70">
        <f>SUM(D69:D73)</f>
        <v>449862</v>
      </c>
    </row>
    <row r="69" spans="1:4" ht="12.75">
      <c r="A69" s="86" t="s">
        <v>41</v>
      </c>
      <c r="B69" s="10" t="s">
        <v>42</v>
      </c>
      <c r="C69" s="9"/>
      <c r="D69" s="67">
        <v>28876</v>
      </c>
    </row>
    <row r="70" spans="1:4" ht="12.75">
      <c r="A70" s="86" t="s">
        <v>43</v>
      </c>
      <c r="B70" s="10" t="s">
        <v>44</v>
      </c>
      <c r="C70" s="9"/>
      <c r="D70" s="67">
        <v>369147</v>
      </c>
    </row>
    <row r="71" spans="1:4" ht="12.75">
      <c r="A71" s="86" t="s">
        <v>45</v>
      </c>
      <c r="B71" s="21" t="s">
        <v>46</v>
      </c>
      <c r="C71" s="15"/>
      <c r="D71" s="67"/>
    </row>
    <row r="72" spans="1:4" ht="12.75">
      <c r="A72" s="86" t="s">
        <v>47</v>
      </c>
      <c r="B72" s="10" t="s">
        <v>48</v>
      </c>
      <c r="C72" s="9"/>
      <c r="D72" s="67">
        <v>15339</v>
      </c>
    </row>
    <row r="73" spans="1:4" ht="13.5" thickBot="1">
      <c r="A73" s="86" t="s">
        <v>49</v>
      </c>
      <c r="B73" s="10" t="s">
        <v>50</v>
      </c>
      <c r="C73" s="9"/>
      <c r="D73" s="67">
        <v>36500</v>
      </c>
    </row>
    <row r="74" spans="1:4" ht="13.5" thickBot="1">
      <c r="A74" s="89" t="s">
        <v>51</v>
      </c>
      <c r="B74" s="19" t="s">
        <v>52</v>
      </c>
      <c r="C74" s="22"/>
      <c r="D74" s="70">
        <f>SUM(D75)</f>
        <v>2164</v>
      </c>
    </row>
    <row r="75" spans="1:4" ht="13.5" thickBot="1">
      <c r="A75" s="86" t="s">
        <v>124</v>
      </c>
      <c r="B75" s="10" t="s">
        <v>125</v>
      </c>
      <c r="C75" s="23"/>
      <c r="D75" s="67">
        <v>2164</v>
      </c>
    </row>
    <row r="76" spans="1:4" ht="13.5" thickBot="1">
      <c r="A76" s="89" t="s">
        <v>53</v>
      </c>
      <c r="B76" s="19" t="s">
        <v>54</v>
      </c>
      <c r="C76" s="22"/>
      <c r="D76" s="70">
        <f>SUM(D77:D81)</f>
        <v>146254</v>
      </c>
    </row>
    <row r="77" spans="1:4" ht="12.75">
      <c r="A77" s="86" t="s">
        <v>55</v>
      </c>
      <c r="B77" s="10" t="s">
        <v>126</v>
      </c>
      <c r="C77" s="44"/>
      <c r="D77" s="71">
        <v>1950</v>
      </c>
    </row>
    <row r="78" spans="1:4" ht="12.75">
      <c r="A78" s="86" t="s">
        <v>56</v>
      </c>
      <c r="B78" s="10" t="s">
        <v>57</v>
      </c>
      <c r="C78" s="23"/>
      <c r="D78" s="67">
        <v>143200</v>
      </c>
    </row>
    <row r="79" spans="1:4" ht="12.75">
      <c r="A79" s="86" t="s">
        <v>127</v>
      </c>
      <c r="B79" s="10" t="s">
        <v>128</v>
      </c>
      <c r="C79" s="23"/>
      <c r="D79" s="67">
        <v>400</v>
      </c>
    </row>
    <row r="80" spans="1:4" ht="12.75">
      <c r="A80" s="86" t="s">
        <v>58</v>
      </c>
      <c r="B80" s="10" t="s">
        <v>129</v>
      </c>
      <c r="C80" s="23"/>
      <c r="D80" s="67">
        <v>640</v>
      </c>
    </row>
    <row r="81" spans="1:4" ht="13.5" thickBot="1">
      <c r="A81" s="86" t="s">
        <v>59</v>
      </c>
      <c r="B81" s="10" t="s">
        <v>60</v>
      </c>
      <c r="C81" s="23"/>
      <c r="D81" s="67">
        <v>64</v>
      </c>
    </row>
    <row r="82" spans="1:4" ht="13.5" thickBot="1">
      <c r="A82" s="89" t="s">
        <v>61</v>
      </c>
      <c r="B82" s="19" t="s">
        <v>62</v>
      </c>
      <c r="C82" s="22"/>
      <c r="D82" s="70">
        <f>SUM(D83:D84)</f>
        <v>76500</v>
      </c>
    </row>
    <row r="83" spans="1:4" ht="12.75">
      <c r="A83" s="90" t="s">
        <v>63</v>
      </c>
      <c r="B83" s="8" t="s">
        <v>64</v>
      </c>
      <c r="C83" s="43"/>
      <c r="D83" s="72">
        <v>19500</v>
      </c>
    </row>
    <row r="84" spans="1:4" ht="13.5" thickBot="1">
      <c r="A84" s="91" t="s">
        <v>65</v>
      </c>
      <c r="B84" s="45" t="s">
        <v>66</v>
      </c>
      <c r="C84" s="25"/>
      <c r="D84" s="73">
        <v>57000</v>
      </c>
    </row>
    <row r="85" spans="1:4" ht="13.5" thickBot="1">
      <c r="A85" s="89" t="s">
        <v>67</v>
      </c>
      <c r="B85" s="19" t="s">
        <v>68</v>
      </c>
      <c r="C85" s="22"/>
      <c r="D85" s="70">
        <f>SUM(D86:D88)</f>
        <v>459029</v>
      </c>
    </row>
    <row r="86" spans="1:4" ht="12.75">
      <c r="A86" s="86" t="s">
        <v>69</v>
      </c>
      <c r="B86" s="10" t="s">
        <v>70</v>
      </c>
      <c r="C86" s="23"/>
      <c r="D86" s="67">
        <v>382900</v>
      </c>
    </row>
    <row r="87" spans="1:4" ht="12.75">
      <c r="A87" s="86" t="s">
        <v>71</v>
      </c>
      <c r="B87" s="10" t="s">
        <v>72</v>
      </c>
      <c r="C87" s="23"/>
      <c r="D87" s="67">
        <v>54000</v>
      </c>
    </row>
    <row r="88" spans="1:4" ht="12.75">
      <c r="A88" s="86" t="s">
        <v>74</v>
      </c>
      <c r="B88" s="10" t="s">
        <v>75</v>
      </c>
      <c r="C88" s="23"/>
      <c r="D88" s="67">
        <f>SUM(D89:D91)</f>
        <v>22129</v>
      </c>
    </row>
    <row r="89" spans="1:4" ht="12.75">
      <c r="A89" s="86"/>
      <c r="B89" s="10" t="s">
        <v>130</v>
      </c>
      <c r="C89" s="23"/>
      <c r="D89" s="67">
        <v>639</v>
      </c>
    </row>
    <row r="90" spans="1:4" ht="12.75">
      <c r="A90" s="86"/>
      <c r="B90" s="10" t="s">
        <v>131</v>
      </c>
      <c r="C90" s="23"/>
      <c r="D90" s="67">
        <v>19490</v>
      </c>
    </row>
    <row r="91" spans="1:4" ht="13.5" thickBot="1">
      <c r="A91" s="86"/>
      <c r="B91" s="10" t="s">
        <v>73</v>
      </c>
      <c r="C91" s="23"/>
      <c r="D91" s="67">
        <v>2000</v>
      </c>
    </row>
    <row r="92" spans="1:4" ht="13.5" thickBot="1">
      <c r="A92" s="89" t="s">
        <v>76</v>
      </c>
      <c r="B92" s="19" t="s">
        <v>77</v>
      </c>
      <c r="C92" s="22"/>
      <c r="D92" s="70">
        <f>SUM(D93,D96,D99:D106)</f>
        <v>834855</v>
      </c>
    </row>
    <row r="93" spans="1:4" ht="12.75">
      <c r="A93" s="86" t="s">
        <v>78</v>
      </c>
      <c r="B93" s="10" t="s">
        <v>132</v>
      </c>
      <c r="C93" s="23"/>
      <c r="D93" s="67">
        <f>SUM(D94:D95)</f>
        <v>64513</v>
      </c>
    </row>
    <row r="94" spans="1:4" ht="12.75">
      <c r="A94" s="86"/>
      <c r="B94" s="10" t="s">
        <v>133</v>
      </c>
      <c r="C94" s="23"/>
      <c r="D94" s="67">
        <v>44700</v>
      </c>
    </row>
    <row r="95" spans="1:4" ht="12.75">
      <c r="A95" s="86"/>
      <c r="B95" s="10" t="s">
        <v>134</v>
      </c>
      <c r="C95" s="23"/>
      <c r="D95" s="67">
        <v>19813</v>
      </c>
    </row>
    <row r="96" spans="1:4" ht="12.75">
      <c r="A96" s="86" t="s">
        <v>79</v>
      </c>
      <c r="B96" s="10" t="s">
        <v>80</v>
      </c>
      <c r="C96" s="23"/>
      <c r="D96" s="67">
        <f>SUM(D97:D98)</f>
        <v>278865</v>
      </c>
    </row>
    <row r="97" spans="1:4" ht="12.75">
      <c r="A97" s="86"/>
      <c r="B97" s="10" t="s">
        <v>135</v>
      </c>
      <c r="C97" s="23"/>
      <c r="D97" s="67">
        <v>268000</v>
      </c>
    </row>
    <row r="98" spans="1:4" ht="12.75">
      <c r="A98" s="86"/>
      <c r="B98" s="10" t="s">
        <v>136</v>
      </c>
      <c r="C98" s="23"/>
      <c r="D98" s="67">
        <v>10865</v>
      </c>
    </row>
    <row r="99" spans="1:4" ht="12.75">
      <c r="A99" s="86" t="s">
        <v>81</v>
      </c>
      <c r="B99" s="21" t="s">
        <v>82</v>
      </c>
      <c r="C99" s="26"/>
      <c r="D99" s="67">
        <v>15978</v>
      </c>
    </row>
    <row r="100" spans="1:4" ht="12.75">
      <c r="A100" s="86" t="s">
        <v>83</v>
      </c>
      <c r="B100" s="10" t="s">
        <v>84</v>
      </c>
      <c r="C100" s="23"/>
      <c r="D100" s="67">
        <v>270600</v>
      </c>
    </row>
    <row r="101" spans="1:4" ht="12.75">
      <c r="A101" s="86" t="s">
        <v>85</v>
      </c>
      <c r="B101" s="10" t="s">
        <v>86</v>
      </c>
      <c r="C101" s="23"/>
      <c r="D101" s="67">
        <v>145600</v>
      </c>
    </row>
    <row r="102" spans="1:4" ht="12.75">
      <c r="A102" s="86" t="s">
        <v>87</v>
      </c>
      <c r="B102" s="10" t="s">
        <v>88</v>
      </c>
      <c r="C102" s="23"/>
      <c r="D102" s="67">
        <v>26095</v>
      </c>
    </row>
    <row r="103" spans="1:4" ht="12.75">
      <c r="A103" s="86" t="s">
        <v>89</v>
      </c>
      <c r="B103" s="10" t="s">
        <v>90</v>
      </c>
      <c r="C103" s="23"/>
      <c r="D103" s="67">
        <v>18173</v>
      </c>
    </row>
    <row r="104" spans="1:4" ht="12.75">
      <c r="A104" s="86" t="s">
        <v>91</v>
      </c>
      <c r="B104" s="10" t="s">
        <v>92</v>
      </c>
      <c r="C104" s="11"/>
      <c r="D104" s="67">
        <v>8000</v>
      </c>
    </row>
    <row r="105" spans="1:4" ht="12.75">
      <c r="A105" s="86" t="s">
        <v>93</v>
      </c>
      <c r="B105" s="10" t="s">
        <v>94</v>
      </c>
      <c r="C105" s="23"/>
      <c r="D105" s="67">
        <v>3196</v>
      </c>
    </row>
    <row r="106" spans="1:4" ht="13.5" thickBot="1">
      <c r="A106" s="86" t="s">
        <v>95</v>
      </c>
      <c r="B106" s="10" t="s">
        <v>96</v>
      </c>
      <c r="C106" s="23"/>
      <c r="D106" s="74">
        <v>3835</v>
      </c>
    </row>
    <row r="107" spans="1:4" ht="13.5" thickBot="1">
      <c r="A107" s="89" t="s">
        <v>97</v>
      </c>
      <c r="B107" s="19" t="s">
        <v>98</v>
      </c>
      <c r="C107" s="22"/>
      <c r="D107" s="70">
        <f>SUM(D108,D112,D114,D116,D121)</f>
        <v>2541000</v>
      </c>
    </row>
    <row r="108" spans="1:4" ht="12.75">
      <c r="A108" s="86" t="s">
        <v>99</v>
      </c>
      <c r="B108" s="10" t="s">
        <v>100</v>
      </c>
      <c r="C108" s="23"/>
      <c r="D108" s="67">
        <f>SUM(D109:D111)</f>
        <v>803400</v>
      </c>
    </row>
    <row r="109" spans="1:4" ht="12.75">
      <c r="A109" s="86"/>
      <c r="B109" s="10" t="s">
        <v>137</v>
      </c>
      <c r="C109" s="23"/>
      <c r="D109" s="67">
        <v>284800</v>
      </c>
    </row>
    <row r="110" spans="1:4" ht="12.75">
      <c r="A110" s="86"/>
      <c r="B110" s="10" t="s">
        <v>138</v>
      </c>
      <c r="C110" s="23"/>
      <c r="D110" s="67">
        <v>501900</v>
      </c>
    </row>
    <row r="111" spans="1:4" ht="12.75">
      <c r="A111" s="86"/>
      <c r="B111" s="24" t="s">
        <v>139</v>
      </c>
      <c r="C111" s="23"/>
      <c r="D111" s="67">
        <v>16700</v>
      </c>
    </row>
    <row r="112" spans="1:4" ht="12.75">
      <c r="A112" s="86" t="s">
        <v>101</v>
      </c>
      <c r="B112" s="21" t="s">
        <v>102</v>
      </c>
      <c r="C112" s="26"/>
      <c r="D112" s="67">
        <f>SUM(D113)</f>
        <v>1700</v>
      </c>
    </row>
    <row r="113" spans="1:4" ht="12.75">
      <c r="A113" s="86"/>
      <c r="B113" s="24" t="s">
        <v>139</v>
      </c>
      <c r="C113" s="26"/>
      <c r="D113" s="67">
        <v>1700</v>
      </c>
    </row>
    <row r="114" spans="1:4" ht="12.75">
      <c r="A114" s="86" t="s">
        <v>103</v>
      </c>
      <c r="B114" s="21" t="s">
        <v>104</v>
      </c>
      <c r="C114" s="26"/>
      <c r="D114" s="67">
        <f>SUM(D115)</f>
        <v>16000</v>
      </c>
    </row>
    <row r="115" spans="1:4" ht="12.75">
      <c r="A115" s="86"/>
      <c r="B115" s="24" t="s">
        <v>139</v>
      </c>
      <c r="C115" s="26"/>
      <c r="D115" s="67">
        <v>16000</v>
      </c>
    </row>
    <row r="116" spans="1:4" ht="12.75">
      <c r="A116" s="86" t="s">
        <v>105</v>
      </c>
      <c r="B116" s="21" t="s">
        <v>106</v>
      </c>
      <c r="C116" s="26"/>
      <c r="D116" s="67">
        <f>SUM(D118:D120)</f>
        <v>1713900</v>
      </c>
    </row>
    <row r="117" spans="1:4" ht="12.75">
      <c r="A117" s="86"/>
      <c r="B117" s="24" t="s">
        <v>140</v>
      </c>
      <c r="C117" s="23"/>
      <c r="D117" s="67">
        <f>SUM(D118:D119)</f>
        <v>1695600</v>
      </c>
    </row>
    <row r="118" spans="1:4" ht="12.75">
      <c r="A118" s="86"/>
      <c r="B118" s="24"/>
      <c r="C118" s="23" t="s">
        <v>141</v>
      </c>
      <c r="D118" s="67">
        <v>595600</v>
      </c>
    </row>
    <row r="119" spans="1:4" ht="12.75">
      <c r="A119" s="86"/>
      <c r="B119" s="24"/>
      <c r="C119" s="23" t="s">
        <v>142</v>
      </c>
      <c r="D119" s="67">
        <v>1100000</v>
      </c>
    </row>
    <row r="120" spans="1:4" ht="12.75">
      <c r="A120" s="86"/>
      <c r="B120" s="24" t="s">
        <v>139</v>
      </c>
      <c r="C120" s="23"/>
      <c r="D120" s="67">
        <v>18300</v>
      </c>
    </row>
    <row r="121" spans="1:4" ht="12.75">
      <c r="A121" s="86" t="s">
        <v>107</v>
      </c>
      <c r="B121" s="24" t="s">
        <v>108</v>
      </c>
      <c r="C121" s="23"/>
      <c r="D121" s="67">
        <f>SUM(D122)</f>
        <v>6000</v>
      </c>
    </row>
    <row r="122" spans="1:4" ht="13.5" thickBot="1">
      <c r="A122" s="86"/>
      <c r="B122" s="24" t="s">
        <v>139</v>
      </c>
      <c r="C122" s="23"/>
      <c r="D122" s="67">
        <v>6000</v>
      </c>
    </row>
    <row r="123" spans="1:4" ht="13.5" thickBot="1">
      <c r="A123" s="89" t="s">
        <v>109</v>
      </c>
      <c r="B123" s="19" t="s">
        <v>110</v>
      </c>
      <c r="C123" s="22"/>
      <c r="D123" s="70">
        <f>SUM(D124:D126,D128:D131)</f>
        <v>272953</v>
      </c>
    </row>
    <row r="124" spans="1:4" ht="12.75">
      <c r="A124" s="90" t="s">
        <v>111</v>
      </c>
      <c r="B124" s="99" t="s">
        <v>112</v>
      </c>
      <c r="C124" s="100"/>
      <c r="D124" s="72">
        <v>1100</v>
      </c>
    </row>
    <row r="125" spans="1:4" ht="12.75">
      <c r="A125" s="86" t="s">
        <v>113</v>
      </c>
      <c r="B125" s="10" t="s">
        <v>114</v>
      </c>
      <c r="C125" s="23"/>
      <c r="D125" s="67">
        <v>100420</v>
      </c>
    </row>
    <row r="126" spans="1:4" ht="12.75">
      <c r="A126" s="86" t="s">
        <v>115</v>
      </c>
      <c r="B126" s="10" t="s">
        <v>144</v>
      </c>
      <c r="C126" s="23"/>
      <c r="D126" s="67">
        <f>SUM(D127)</f>
        <v>43417</v>
      </c>
    </row>
    <row r="127" spans="1:4" ht="12.75">
      <c r="A127" s="86"/>
      <c r="B127" s="10" t="s">
        <v>143</v>
      </c>
      <c r="C127" s="23"/>
      <c r="D127" s="67">
        <v>43417</v>
      </c>
    </row>
    <row r="128" spans="1:4" ht="12.75">
      <c r="A128" s="86" t="s">
        <v>116</v>
      </c>
      <c r="B128" s="10" t="s">
        <v>117</v>
      </c>
      <c r="C128" s="23"/>
      <c r="D128" s="67">
        <v>52500</v>
      </c>
    </row>
    <row r="129" spans="1:4" ht="12.75">
      <c r="A129" s="86" t="s">
        <v>118</v>
      </c>
      <c r="B129" s="24" t="s">
        <v>119</v>
      </c>
      <c r="C129" s="23"/>
      <c r="D129" s="67">
        <v>18000</v>
      </c>
    </row>
    <row r="130" spans="1:4" ht="12.75">
      <c r="A130" s="86" t="s">
        <v>120</v>
      </c>
      <c r="B130" s="10" t="s">
        <v>121</v>
      </c>
      <c r="C130" s="23"/>
      <c r="D130" s="67">
        <v>12682</v>
      </c>
    </row>
    <row r="131" spans="1:4" ht="13.5" thickBot="1">
      <c r="A131" s="91" t="s">
        <v>122</v>
      </c>
      <c r="B131" s="12" t="s">
        <v>123</v>
      </c>
      <c r="C131" s="25"/>
      <c r="D131" s="73">
        <v>44834</v>
      </c>
    </row>
  </sheetData>
  <sheetProtection password="C60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Põltsamaa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 Epro</dc:creator>
  <cp:keywords/>
  <dc:description/>
  <cp:lastModifiedBy>Tiia Vahter</cp:lastModifiedBy>
  <cp:lastPrinted>2013-11-29T12:20:37Z</cp:lastPrinted>
  <dcterms:created xsi:type="dcterms:W3CDTF">2011-11-28T11:46:13Z</dcterms:created>
  <dcterms:modified xsi:type="dcterms:W3CDTF">2013-11-29T13:30:36Z</dcterms:modified>
  <cp:category/>
  <cp:version/>
  <cp:contentType/>
  <cp:contentStatus/>
</cp:coreProperties>
</file>